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Bob\Old File Remediation Oct 2021\American_Community_Survey\"/>
    </mc:Choice>
  </mc:AlternateContent>
  <bookViews>
    <workbookView xWindow="600" yWindow="360" windowWidth="20715" windowHeight="9210" tabRatio="632"/>
  </bookViews>
  <sheets>
    <sheet name="About the Data" sheetId="13" r:id="rId1"/>
    <sheet name="TotalPop" sheetId="1" r:id="rId2"/>
    <sheet name="Hispanic" sheetId="2" r:id="rId3"/>
    <sheet name="White" sheetId="3" r:id="rId4"/>
    <sheet name="Black" sheetId="4" r:id="rId5"/>
    <sheet name="American Indian" sheetId="11" r:id="rId6"/>
    <sheet name="Asian" sheetId="12" r:id="rId7"/>
    <sheet name="Hawaiian" sheetId="7" r:id="rId8"/>
    <sheet name="Other Race" sheetId="8" r:id="rId9"/>
    <sheet name="Two or More Races" sheetId="9" r:id="rId10"/>
  </sheets>
  <definedNames>
    <definedName name="_xlnm.Print_Area" localSheetId="5">'American Indian'!$A$1:$J$107</definedName>
    <definedName name="_xlnm.Print_Area" localSheetId="6">Asian!$A$1:$J$107</definedName>
    <definedName name="_xlnm.Print_Area" localSheetId="4">Black!$A$1:$J$107</definedName>
    <definedName name="_xlnm.Print_Area" localSheetId="7">Hawaiian!$A$1:$J$107</definedName>
    <definedName name="_xlnm.Print_Area" localSheetId="2">Hispanic!$A$1:$J$108</definedName>
    <definedName name="_xlnm.Print_Area" localSheetId="8">'Other Race'!$A$1:$J$107</definedName>
    <definedName name="_xlnm.Print_Area" localSheetId="1">TotalPop!$A$1:$J$108</definedName>
    <definedName name="_xlnm.Print_Area" localSheetId="9">'Two or More Races'!$A$1:$J$107</definedName>
    <definedName name="_xlnm.Print_Area" localSheetId="3">White!$A$1:$J$107</definedName>
    <definedName name="_xlnm.Print_Titles" localSheetId="5">'American Indian'!$1:$4</definedName>
    <definedName name="_xlnm.Print_Titles" localSheetId="6">Asian!$1:$4</definedName>
    <definedName name="_xlnm.Print_Titles" localSheetId="4">Black!$1:$4</definedName>
    <definedName name="_xlnm.Print_Titles" localSheetId="7">Hawaiian!$1:$4</definedName>
    <definedName name="_xlnm.Print_Titles" localSheetId="2">Hispanic!$1:$4</definedName>
    <definedName name="_xlnm.Print_Titles" localSheetId="8">'Other Race'!$1:$4</definedName>
    <definedName name="_xlnm.Print_Titles" localSheetId="1">TotalPop!$1:$4</definedName>
    <definedName name="_xlnm.Print_Titles" localSheetId="9">'Two or More Races'!$1:$4</definedName>
    <definedName name="_xlnm.Print_Titles" localSheetId="3">White!$1:$4</definedName>
  </definedNames>
  <calcPr calcId="162913" fullCalcOnLoad="1"/>
</workbook>
</file>

<file path=xl/calcChain.xml><?xml version="1.0" encoding="utf-8"?>
<calcChain xmlns="http://schemas.openxmlformats.org/spreadsheetml/2006/main">
  <c r="I80" i="9" l="1"/>
  <c r="J80" i="9"/>
  <c r="I83" i="9"/>
  <c r="J83" i="9" s="1"/>
  <c r="H83" i="9"/>
  <c r="I82" i="9"/>
  <c r="J82" i="9" s="1"/>
  <c r="H82" i="9"/>
  <c r="I81" i="9"/>
  <c r="J81" i="9"/>
  <c r="I63" i="9"/>
  <c r="J63" i="9"/>
  <c r="I80" i="8"/>
  <c r="J80" i="8" s="1"/>
  <c r="I83" i="8"/>
  <c r="J83" i="8"/>
  <c r="H83" i="8"/>
  <c r="I82" i="8"/>
  <c r="J82" i="8"/>
  <c r="H82" i="8"/>
  <c r="I81" i="8"/>
  <c r="J81" i="8" s="1"/>
  <c r="I63" i="8"/>
  <c r="J63" i="8"/>
  <c r="I80" i="7"/>
  <c r="J80" i="7"/>
  <c r="I83" i="7"/>
  <c r="J83" i="7"/>
  <c r="H83" i="7"/>
  <c r="I82" i="7"/>
  <c r="J82" i="7" s="1"/>
  <c r="H82" i="7"/>
  <c r="I81" i="7"/>
  <c r="J81" i="7"/>
  <c r="I63" i="7"/>
  <c r="J63" i="7" s="1"/>
  <c r="I80" i="12"/>
  <c r="J80" i="12" s="1"/>
  <c r="I83" i="12"/>
  <c r="J83" i="12"/>
  <c r="H83" i="12"/>
  <c r="I82" i="12"/>
  <c r="J82" i="12"/>
  <c r="H82" i="12"/>
  <c r="I81" i="12"/>
  <c r="J81" i="12" s="1"/>
  <c r="I63" i="12"/>
  <c r="J63" i="12"/>
  <c r="I80" i="11"/>
  <c r="J80" i="11"/>
  <c r="I83" i="11"/>
  <c r="J83" i="11"/>
  <c r="H83" i="11"/>
  <c r="I82" i="11"/>
  <c r="J82" i="11"/>
  <c r="H82" i="11"/>
  <c r="I81" i="11"/>
  <c r="J81" i="11"/>
  <c r="I63" i="11"/>
  <c r="J63" i="11"/>
  <c r="I80" i="4"/>
  <c r="J80" i="4" s="1"/>
  <c r="I83" i="4"/>
  <c r="J83" i="4"/>
  <c r="H83" i="4"/>
  <c r="I82" i="4"/>
  <c r="J82" i="4"/>
  <c r="H82" i="4"/>
  <c r="I81" i="4"/>
  <c r="J81" i="4" s="1"/>
  <c r="I63" i="4"/>
  <c r="J63" i="4"/>
  <c r="I80" i="3"/>
  <c r="J80" i="3"/>
  <c r="I83" i="3"/>
  <c r="J83" i="3"/>
  <c r="H83" i="3"/>
  <c r="I82" i="3"/>
  <c r="J82" i="3"/>
  <c r="H82" i="3"/>
  <c r="I81" i="3"/>
  <c r="J81" i="3"/>
  <c r="I63" i="3"/>
  <c r="J63" i="3"/>
  <c r="J80" i="2"/>
  <c r="I80" i="2"/>
  <c r="I83" i="2"/>
  <c r="J83" i="2"/>
  <c r="H83" i="2"/>
  <c r="I82" i="2"/>
  <c r="J82" i="2"/>
  <c r="H82" i="2"/>
  <c r="I81" i="2"/>
  <c r="J81" i="2" s="1"/>
  <c r="I63" i="2"/>
  <c r="J63" i="2"/>
  <c r="I80" i="1"/>
  <c r="J80" i="1"/>
  <c r="I63" i="1"/>
  <c r="J63" i="1"/>
  <c r="I81" i="1"/>
  <c r="J81" i="1" s="1"/>
  <c r="H83" i="1"/>
  <c r="H82" i="1"/>
  <c r="I78" i="3"/>
  <c r="J78" i="3"/>
  <c r="I56" i="9"/>
  <c r="J56" i="9"/>
  <c r="I55" i="9"/>
  <c r="J55" i="9" s="1"/>
  <c r="J24" i="9"/>
  <c r="J23" i="9"/>
  <c r="I56" i="8"/>
  <c r="J56" i="8"/>
  <c r="I55" i="8"/>
  <c r="J55" i="8"/>
  <c r="J24" i="8"/>
  <c r="J23" i="8"/>
  <c r="I56" i="7"/>
  <c r="J56" i="7" s="1"/>
  <c r="I55" i="7"/>
  <c r="J55" i="7"/>
  <c r="J24" i="7"/>
  <c r="J23" i="7"/>
  <c r="I6" i="12"/>
  <c r="J6" i="12" s="1"/>
  <c r="I7" i="12"/>
  <c r="J7" i="12" s="1"/>
  <c r="I8" i="12"/>
  <c r="J8" i="12"/>
  <c r="I9" i="12"/>
  <c r="J9" i="12"/>
  <c r="I10" i="12"/>
  <c r="J10" i="12" s="1"/>
  <c r="I11" i="12"/>
  <c r="J11" i="12" s="1"/>
  <c r="I13" i="12"/>
  <c r="J13" i="12"/>
  <c r="I14" i="12"/>
  <c r="J14" i="12"/>
  <c r="I15" i="12"/>
  <c r="J15" i="12" s="1"/>
  <c r="I16" i="12"/>
  <c r="J16" i="12" s="1"/>
  <c r="I17" i="12"/>
  <c r="J17" i="12"/>
  <c r="I18" i="12"/>
  <c r="J18" i="12"/>
  <c r="I19" i="12"/>
  <c r="J19" i="12" s="1"/>
  <c r="I20" i="12"/>
  <c r="J20" i="12" s="1"/>
  <c r="I21" i="12"/>
  <c r="J21" i="12"/>
  <c r="J23" i="12"/>
  <c r="J24" i="12"/>
  <c r="I26" i="12"/>
  <c r="J26" i="12" s="1"/>
  <c r="I27" i="12"/>
  <c r="J27" i="12" s="1"/>
  <c r="I28" i="12"/>
  <c r="J28" i="12"/>
  <c r="I29" i="12"/>
  <c r="J29" i="12"/>
  <c r="I30" i="12"/>
  <c r="J30" i="12" s="1"/>
  <c r="I31" i="12"/>
  <c r="J31" i="12" s="1"/>
  <c r="I32" i="12"/>
  <c r="J32" i="12"/>
  <c r="I33" i="12"/>
  <c r="J33" i="12"/>
  <c r="I34" i="12"/>
  <c r="J34" i="12" s="1"/>
  <c r="I35" i="12"/>
  <c r="J35" i="12" s="1"/>
  <c r="I36" i="12"/>
  <c r="J36" i="12"/>
  <c r="I37" i="12"/>
  <c r="J37" i="12"/>
  <c r="I38" i="12"/>
  <c r="J38" i="12" s="1"/>
  <c r="I40" i="12"/>
  <c r="J40" i="12" s="1"/>
  <c r="I41" i="12"/>
  <c r="J41" i="12"/>
  <c r="H42" i="12"/>
  <c r="I42" i="12"/>
  <c r="J42" i="12" s="1"/>
  <c r="G43" i="12"/>
  <c r="H43" i="12"/>
  <c r="I43" i="12"/>
  <c r="J43" i="12" s="1"/>
  <c r="H44" i="12"/>
  <c r="I44" i="12"/>
  <c r="J44" i="12"/>
  <c r="H45" i="12"/>
  <c r="I45" i="12"/>
  <c r="J45" i="12"/>
  <c r="H46" i="12"/>
  <c r="I46" i="12"/>
  <c r="J46" i="12"/>
  <c r="I47" i="12"/>
  <c r="J47" i="12"/>
  <c r="H48" i="12"/>
  <c r="I48" i="12"/>
  <c r="J48" i="12"/>
  <c r="G49" i="12"/>
  <c r="H49" i="12" s="1"/>
  <c r="H50" i="12"/>
  <c r="I50" i="12"/>
  <c r="J50" i="12" s="1"/>
  <c r="H51" i="12"/>
  <c r="I51" i="12"/>
  <c r="J51" i="12" s="1"/>
  <c r="H52" i="12"/>
  <c r="I52" i="12"/>
  <c r="J52" i="12"/>
  <c r="I54" i="12"/>
  <c r="J54" i="12" s="1"/>
  <c r="I55" i="12"/>
  <c r="J55" i="12" s="1"/>
  <c r="I56" i="12"/>
  <c r="J56" i="12"/>
  <c r="I57" i="12"/>
  <c r="J57" i="12" s="1"/>
  <c r="I58" i="12"/>
  <c r="J58" i="12" s="1"/>
  <c r="I59" i="12"/>
  <c r="J59" i="12" s="1"/>
  <c r="I60" i="12"/>
  <c r="J60" i="12"/>
  <c r="I61" i="12"/>
  <c r="J61" i="12"/>
  <c r="I67" i="12"/>
  <c r="J67" i="12" s="1"/>
  <c r="I68" i="12"/>
  <c r="J68" i="12" s="1"/>
  <c r="I69" i="12"/>
  <c r="J69" i="12"/>
  <c r="I71" i="12"/>
  <c r="J71" i="12" s="1"/>
  <c r="I72" i="12"/>
  <c r="J72" i="12" s="1"/>
  <c r="I73" i="12"/>
  <c r="J73" i="12" s="1"/>
  <c r="I74" i="12"/>
  <c r="J74" i="12"/>
  <c r="I75" i="12"/>
  <c r="J75" i="12"/>
  <c r="I76" i="12"/>
  <c r="J76" i="12" s="1"/>
  <c r="I77" i="12"/>
  <c r="J77" i="12" s="1"/>
  <c r="I78" i="12"/>
  <c r="J78" i="12"/>
  <c r="I85" i="12"/>
  <c r="J85" i="12" s="1"/>
  <c r="I86" i="12"/>
  <c r="J86" i="12" s="1"/>
  <c r="I87" i="12"/>
  <c r="J87" i="12" s="1"/>
  <c r="I88" i="12"/>
  <c r="J88" i="12"/>
  <c r="I89" i="12"/>
  <c r="J89" i="12"/>
  <c r="I90" i="12"/>
  <c r="J90" i="12" s="1"/>
  <c r="I91" i="12"/>
  <c r="J91" i="12" s="1"/>
  <c r="I92" i="12"/>
  <c r="J92" i="12"/>
  <c r="I6" i="11"/>
  <c r="J6" i="11" s="1"/>
  <c r="I7" i="11"/>
  <c r="J7" i="11" s="1"/>
  <c r="I8" i="11"/>
  <c r="J8" i="11" s="1"/>
  <c r="I9" i="11"/>
  <c r="J9" i="11"/>
  <c r="I10" i="11"/>
  <c r="J10" i="11"/>
  <c r="I11" i="11"/>
  <c r="J11" i="11" s="1"/>
  <c r="I13" i="11"/>
  <c r="J13" i="11" s="1"/>
  <c r="I14" i="11"/>
  <c r="J14" i="11"/>
  <c r="I15" i="11"/>
  <c r="J15" i="11" s="1"/>
  <c r="I16" i="11"/>
  <c r="J16" i="11" s="1"/>
  <c r="I17" i="11"/>
  <c r="J17" i="11" s="1"/>
  <c r="I18" i="11"/>
  <c r="J18" i="11"/>
  <c r="I19" i="11"/>
  <c r="J19" i="11"/>
  <c r="I20" i="11"/>
  <c r="J20" i="11" s="1"/>
  <c r="I21" i="11"/>
  <c r="J21" i="11" s="1"/>
  <c r="J23" i="11"/>
  <c r="J24" i="11"/>
  <c r="I27" i="11"/>
  <c r="J27" i="11" s="1"/>
  <c r="I28" i="11"/>
  <c r="J28" i="11" s="1"/>
  <c r="I29" i="11"/>
  <c r="J29" i="11" s="1"/>
  <c r="I30" i="11"/>
  <c r="J30" i="11"/>
  <c r="I31" i="11"/>
  <c r="J31" i="11"/>
  <c r="I32" i="11"/>
  <c r="J32" i="11" s="1"/>
  <c r="I33" i="11"/>
  <c r="J33" i="11" s="1"/>
  <c r="I34" i="11"/>
  <c r="J34" i="11"/>
  <c r="I35" i="11"/>
  <c r="J35" i="11" s="1"/>
  <c r="I36" i="11"/>
  <c r="J36" i="11" s="1"/>
  <c r="I37" i="11"/>
  <c r="J37" i="11" s="1"/>
  <c r="I38" i="11"/>
  <c r="J38" i="11"/>
  <c r="I40" i="11"/>
  <c r="J40" i="11"/>
  <c r="I41" i="11"/>
  <c r="J41" i="11" s="1"/>
  <c r="H42" i="11"/>
  <c r="I42" i="11"/>
  <c r="J42" i="11" s="1"/>
  <c r="G43" i="11"/>
  <c r="H43" i="11"/>
  <c r="I43" i="11"/>
  <c r="J43" i="11"/>
  <c r="H44" i="11"/>
  <c r="I44" i="11"/>
  <c r="J44" i="11" s="1"/>
  <c r="H45" i="11"/>
  <c r="I45" i="11"/>
  <c r="J45" i="11"/>
  <c r="H46" i="11"/>
  <c r="I46" i="11"/>
  <c r="J46" i="11" s="1"/>
  <c r="I47" i="11"/>
  <c r="J47" i="11" s="1"/>
  <c r="H48" i="11"/>
  <c r="I48" i="11"/>
  <c r="J48" i="11" s="1"/>
  <c r="G49" i="11"/>
  <c r="I49" i="11" s="1"/>
  <c r="H49" i="11"/>
  <c r="J49" i="11"/>
  <c r="H50" i="11"/>
  <c r="I50" i="11"/>
  <c r="J50" i="11"/>
  <c r="H51" i="11"/>
  <c r="I51" i="11"/>
  <c r="J51" i="11"/>
  <c r="H52" i="11"/>
  <c r="I52" i="11"/>
  <c r="J52" i="11" s="1"/>
  <c r="I54" i="11"/>
  <c r="J54" i="11"/>
  <c r="I55" i="11"/>
  <c r="J55" i="11" s="1"/>
  <c r="I56" i="11"/>
  <c r="J56" i="11" s="1"/>
  <c r="I58" i="11"/>
  <c r="J58" i="11" s="1"/>
  <c r="I59" i="11"/>
  <c r="J59" i="11"/>
  <c r="I60" i="11"/>
  <c r="J60" i="11"/>
  <c r="I61" i="11"/>
  <c r="J61" i="11" s="1"/>
  <c r="I67" i="11"/>
  <c r="J67" i="11" s="1"/>
  <c r="I68" i="11"/>
  <c r="J68" i="11"/>
  <c r="I69" i="11"/>
  <c r="J69" i="11"/>
  <c r="I71" i="11"/>
  <c r="J71" i="11" s="1"/>
  <c r="I72" i="11"/>
  <c r="J72" i="11" s="1"/>
  <c r="I73" i="11"/>
  <c r="J73" i="11"/>
  <c r="I74" i="11"/>
  <c r="J74" i="11"/>
  <c r="I75" i="11"/>
  <c r="J75" i="11" s="1"/>
  <c r="I76" i="11"/>
  <c r="J76" i="11" s="1"/>
  <c r="I77" i="11"/>
  <c r="J77" i="11"/>
  <c r="I78" i="11"/>
  <c r="J78" i="11" s="1"/>
  <c r="I85" i="11"/>
  <c r="J85" i="11" s="1"/>
  <c r="I86" i="11"/>
  <c r="J86" i="11" s="1"/>
  <c r="I87" i="11"/>
  <c r="J87" i="11"/>
  <c r="I88" i="11"/>
  <c r="J88" i="11"/>
  <c r="I89" i="11"/>
  <c r="J89" i="11" s="1"/>
  <c r="I90" i="11"/>
  <c r="J90" i="11" s="1"/>
  <c r="I91" i="11"/>
  <c r="J91" i="11"/>
  <c r="I92" i="11"/>
  <c r="J92" i="11"/>
  <c r="J23" i="4"/>
  <c r="J24" i="4"/>
  <c r="I57" i="4"/>
  <c r="J57" i="4" s="1"/>
  <c r="I58" i="4"/>
  <c r="J58" i="4"/>
  <c r="I59" i="4"/>
  <c r="J59" i="4"/>
  <c r="I60" i="4"/>
  <c r="J60" i="4" s="1"/>
  <c r="I61" i="4"/>
  <c r="J61" i="4" s="1"/>
  <c r="I56" i="4"/>
  <c r="J56" i="4"/>
  <c r="J55" i="4"/>
  <c r="I55" i="4"/>
  <c r="I58" i="2"/>
  <c r="J58" i="2" s="1"/>
  <c r="I86" i="1"/>
  <c r="J86" i="1" s="1"/>
  <c r="I56" i="3"/>
  <c r="J56" i="3"/>
  <c r="I57" i="3"/>
  <c r="J57" i="3"/>
  <c r="I58" i="3"/>
  <c r="J58" i="3" s="1"/>
  <c r="I59" i="3"/>
  <c r="J59" i="3" s="1"/>
  <c r="I60" i="3"/>
  <c r="J60" i="3"/>
  <c r="I61" i="3"/>
  <c r="J61" i="3" s="1"/>
  <c r="I55" i="3"/>
  <c r="J55" i="3" s="1"/>
  <c r="I67" i="3"/>
  <c r="J67" i="3" s="1"/>
  <c r="J24" i="3"/>
  <c r="J23" i="3"/>
  <c r="I39" i="3"/>
  <c r="J39" i="3"/>
  <c r="I40" i="3"/>
  <c r="J40" i="3" s="1"/>
  <c r="I41" i="3"/>
  <c r="J41" i="3" s="1"/>
  <c r="I42" i="3"/>
  <c r="J42" i="3"/>
  <c r="I44" i="3"/>
  <c r="J44" i="3" s="1"/>
  <c r="I45" i="3"/>
  <c r="J45" i="3" s="1"/>
  <c r="I46" i="3"/>
  <c r="J46" i="3" s="1"/>
  <c r="I47" i="3"/>
  <c r="J47" i="3"/>
  <c r="I48" i="3"/>
  <c r="J48" i="3"/>
  <c r="I50" i="3"/>
  <c r="J50" i="3" s="1"/>
  <c r="I51" i="3"/>
  <c r="J51" i="3" s="1"/>
  <c r="I52" i="3"/>
  <c r="J52" i="3"/>
  <c r="I53" i="3"/>
  <c r="J53" i="3" s="1"/>
  <c r="I68" i="3"/>
  <c r="J68" i="3" s="1"/>
  <c r="I69" i="3"/>
  <c r="J69" i="3" s="1"/>
  <c r="I70" i="3"/>
  <c r="J70" i="3"/>
  <c r="I71" i="3"/>
  <c r="J71" i="3"/>
  <c r="I72" i="3"/>
  <c r="J72" i="3" s="1"/>
  <c r="I73" i="3"/>
  <c r="J73" i="3" s="1"/>
  <c r="I74" i="3"/>
  <c r="J74" i="3"/>
  <c r="I75" i="3"/>
  <c r="J75" i="3" s="1"/>
  <c r="I76" i="3"/>
  <c r="J76" i="3" s="1"/>
  <c r="I84" i="3"/>
  <c r="J84" i="3" s="1"/>
  <c r="I85" i="3"/>
  <c r="J85" i="3" s="1"/>
  <c r="I86" i="3"/>
  <c r="J86" i="3"/>
  <c r="I87" i="3"/>
  <c r="J87" i="3" s="1"/>
  <c r="I88" i="3"/>
  <c r="J88" i="3" s="1"/>
  <c r="I89" i="3"/>
  <c r="J89" i="3"/>
  <c r="I90" i="3"/>
  <c r="J90" i="3" s="1"/>
  <c r="I91" i="3"/>
  <c r="J91" i="3" s="1"/>
  <c r="I92" i="3"/>
  <c r="J92" i="3" s="1"/>
  <c r="I28" i="3"/>
  <c r="J28" i="3" s="1"/>
  <c r="I29" i="3"/>
  <c r="J29" i="3"/>
  <c r="I30" i="3"/>
  <c r="J30" i="3" s="1"/>
  <c r="I31" i="3"/>
  <c r="J31" i="3" s="1"/>
  <c r="I32" i="3"/>
  <c r="J32" i="3"/>
  <c r="I33" i="3"/>
  <c r="J33" i="3" s="1"/>
  <c r="I34" i="3"/>
  <c r="J34" i="3" s="1"/>
  <c r="I35" i="3"/>
  <c r="J35" i="3"/>
  <c r="I36" i="3"/>
  <c r="J36" i="3"/>
  <c r="I37" i="3"/>
  <c r="J37" i="3" s="1"/>
  <c r="I38" i="3"/>
  <c r="J38" i="3" s="1"/>
  <c r="I27" i="3"/>
  <c r="J27" i="3"/>
  <c r="I7" i="3"/>
  <c r="J7" i="3" s="1"/>
  <c r="I8" i="3"/>
  <c r="J8" i="3"/>
  <c r="I9" i="3"/>
  <c r="J9" i="3" s="1"/>
  <c r="I10" i="3"/>
  <c r="J10" i="3"/>
  <c r="I11" i="3"/>
  <c r="J11" i="3"/>
  <c r="I12" i="3"/>
  <c r="J12" i="3"/>
  <c r="I13" i="3"/>
  <c r="J13" i="3" s="1"/>
  <c r="I14" i="3"/>
  <c r="J14" i="3" s="1"/>
  <c r="I15" i="3"/>
  <c r="J15" i="3"/>
  <c r="I16" i="3"/>
  <c r="J16" i="3" s="1"/>
  <c r="I17" i="3"/>
  <c r="J17" i="3" s="1"/>
  <c r="I18" i="3"/>
  <c r="J18" i="3" s="1"/>
  <c r="I19" i="3"/>
  <c r="J19" i="3"/>
  <c r="I20" i="3"/>
  <c r="J20" i="3"/>
  <c r="I21" i="3"/>
  <c r="J21" i="3" s="1"/>
  <c r="I6" i="3"/>
  <c r="J6" i="3"/>
  <c r="I7" i="9"/>
  <c r="J7" i="9" s="1"/>
  <c r="I8" i="9"/>
  <c r="J8" i="9"/>
  <c r="I9" i="9"/>
  <c r="J9" i="9" s="1"/>
  <c r="I10" i="9"/>
  <c r="J10" i="9"/>
  <c r="I11" i="9"/>
  <c r="J11" i="9" s="1"/>
  <c r="I13" i="9"/>
  <c r="J13" i="9"/>
  <c r="I14" i="9"/>
  <c r="J14" i="9" s="1"/>
  <c r="I15" i="9"/>
  <c r="J15" i="9" s="1"/>
  <c r="I16" i="9"/>
  <c r="J16" i="9"/>
  <c r="I17" i="9"/>
  <c r="J17" i="9" s="1"/>
  <c r="I18" i="9"/>
  <c r="J18" i="9" s="1"/>
  <c r="I19" i="9"/>
  <c r="J19" i="9"/>
  <c r="I20" i="9"/>
  <c r="J20" i="9"/>
  <c r="I21" i="9"/>
  <c r="J21" i="9" s="1"/>
  <c r="I26" i="9"/>
  <c r="J26" i="9" s="1"/>
  <c r="I27" i="9"/>
  <c r="J27" i="9"/>
  <c r="I28" i="9"/>
  <c r="J28" i="9" s="1"/>
  <c r="I29" i="9"/>
  <c r="J29" i="9"/>
  <c r="I30" i="9"/>
  <c r="J30" i="9" s="1"/>
  <c r="I31" i="9"/>
  <c r="J31" i="9"/>
  <c r="I32" i="9"/>
  <c r="J32" i="9"/>
  <c r="I33" i="9"/>
  <c r="J33" i="9"/>
  <c r="I34" i="9"/>
  <c r="J34" i="9" s="1"/>
  <c r="I35" i="9"/>
  <c r="J35" i="9" s="1"/>
  <c r="I36" i="9"/>
  <c r="J36" i="9"/>
  <c r="I37" i="9"/>
  <c r="J37" i="9" s="1"/>
  <c r="I38" i="9"/>
  <c r="J38" i="9" s="1"/>
  <c r="I40" i="9"/>
  <c r="J40" i="9" s="1"/>
  <c r="I41" i="9"/>
  <c r="J41" i="9"/>
  <c r="I42" i="9"/>
  <c r="J42" i="9"/>
  <c r="I44" i="9"/>
  <c r="J44" i="9" s="1"/>
  <c r="I45" i="9"/>
  <c r="J45" i="9"/>
  <c r="I46" i="9"/>
  <c r="J46" i="9" s="1"/>
  <c r="I47" i="9"/>
  <c r="J47" i="9"/>
  <c r="I48" i="9"/>
  <c r="J48" i="9" s="1"/>
  <c r="I50" i="9"/>
  <c r="J50" i="9"/>
  <c r="I51" i="9"/>
  <c r="J51" i="9" s="1"/>
  <c r="I52" i="9"/>
  <c r="J52" i="9"/>
  <c r="I54" i="9"/>
  <c r="J54" i="9" s="1"/>
  <c r="I57" i="9"/>
  <c r="J57" i="9" s="1"/>
  <c r="I58" i="9"/>
  <c r="J58" i="9"/>
  <c r="I59" i="9"/>
  <c r="J59" i="9" s="1"/>
  <c r="I60" i="9"/>
  <c r="J60" i="9" s="1"/>
  <c r="I61" i="9"/>
  <c r="J61" i="9"/>
  <c r="I67" i="9"/>
  <c r="J67" i="9"/>
  <c r="I68" i="9"/>
  <c r="J68" i="9" s="1"/>
  <c r="I69" i="9"/>
  <c r="J69" i="9" s="1"/>
  <c r="I71" i="9"/>
  <c r="J71" i="9"/>
  <c r="I72" i="9"/>
  <c r="J72" i="9" s="1"/>
  <c r="I73" i="9"/>
  <c r="J73" i="9"/>
  <c r="I74" i="9"/>
  <c r="J74" i="9" s="1"/>
  <c r="I75" i="9"/>
  <c r="J75" i="9"/>
  <c r="I76" i="9"/>
  <c r="J76" i="9"/>
  <c r="I77" i="9"/>
  <c r="J77" i="9"/>
  <c r="I78" i="9"/>
  <c r="J78" i="9" s="1"/>
  <c r="I85" i="9"/>
  <c r="J85" i="9" s="1"/>
  <c r="I86" i="9"/>
  <c r="J86" i="9"/>
  <c r="I87" i="9"/>
  <c r="J87" i="9" s="1"/>
  <c r="I88" i="9"/>
  <c r="J88" i="9" s="1"/>
  <c r="I89" i="9"/>
  <c r="J89" i="9" s="1"/>
  <c r="I90" i="9"/>
  <c r="J90" i="9"/>
  <c r="I91" i="9"/>
  <c r="J91" i="9"/>
  <c r="I92" i="9"/>
  <c r="J92" i="9" s="1"/>
  <c r="I6" i="9"/>
  <c r="J6" i="9"/>
  <c r="I7" i="8"/>
  <c r="J7" i="8" s="1"/>
  <c r="I8" i="8"/>
  <c r="J8" i="8"/>
  <c r="I9" i="8"/>
  <c r="J9" i="8" s="1"/>
  <c r="I10" i="8"/>
  <c r="J10" i="8"/>
  <c r="I11" i="8"/>
  <c r="J11" i="8" s="1"/>
  <c r="I13" i="8"/>
  <c r="J13" i="8"/>
  <c r="I14" i="8"/>
  <c r="J14" i="8" s="1"/>
  <c r="I15" i="8"/>
  <c r="J15" i="8" s="1"/>
  <c r="I16" i="8"/>
  <c r="J16" i="8"/>
  <c r="I17" i="8"/>
  <c r="J17" i="8" s="1"/>
  <c r="I18" i="8"/>
  <c r="J18" i="8" s="1"/>
  <c r="I19" i="8"/>
  <c r="J19" i="8"/>
  <c r="I20" i="8"/>
  <c r="J20" i="8"/>
  <c r="I21" i="8"/>
  <c r="J21" i="8" s="1"/>
  <c r="I26" i="8"/>
  <c r="J26" i="8" s="1"/>
  <c r="I27" i="8"/>
  <c r="J27" i="8"/>
  <c r="I28" i="8"/>
  <c r="J28" i="8" s="1"/>
  <c r="I29" i="8"/>
  <c r="J29" i="8"/>
  <c r="I30" i="8"/>
  <c r="J30" i="8" s="1"/>
  <c r="I31" i="8"/>
  <c r="J31" i="8"/>
  <c r="I32" i="8"/>
  <c r="J32" i="8"/>
  <c r="I33" i="8"/>
  <c r="J33" i="8"/>
  <c r="I34" i="8"/>
  <c r="J34" i="8" s="1"/>
  <c r="I35" i="8"/>
  <c r="J35" i="8" s="1"/>
  <c r="I36" i="8"/>
  <c r="J36" i="8"/>
  <c r="I37" i="8"/>
  <c r="J37" i="8" s="1"/>
  <c r="I38" i="8"/>
  <c r="J38" i="8" s="1"/>
  <c r="I40" i="8"/>
  <c r="J40" i="8" s="1"/>
  <c r="I41" i="8"/>
  <c r="J41" i="8"/>
  <c r="I42" i="8"/>
  <c r="J42" i="8"/>
  <c r="I44" i="8"/>
  <c r="J44" i="8" s="1"/>
  <c r="I45" i="8"/>
  <c r="J45" i="8"/>
  <c r="I46" i="8"/>
  <c r="J46" i="8" s="1"/>
  <c r="I47" i="8"/>
  <c r="J47" i="8"/>
  <c r="I48" i="8"/>
  <c r="J48" i="8" s="1"/>
  <c r="I50" i="8"/>
  <c r="J50" i="8"/>
  <c r="I51" i="8"/>
  <c r="J51" i="8" s="1"/>
  <c r="I52" i="8"/>
  <c r="J52" i="8"/>
  <c r="I54" i="8"/>
  <c r="J54" i="8"/>
  <c r="I57" i="8"/>
  <c r="J57" i="8"/>
  <c r="I58" i="8"/>
  <c r="J58" i="8" s="1"/>
  <c r="I59" i="8"/>
  <c r="J59" i="8"/>
  <c r="I60" i="8"/>
  <c r="J60" i="8"/>
  <c r="I61" i="8"/>
  <c r="J61" i="8"/>
  <c r="I67" i="8"/>
  <c r="J67" i="8" s="1"/>
  <c r="I68" i="8"/>
  <c r="J68" i="8"/>
  <c r="I69" i="8"/>
  <c r="J69" i="8"/>
  <c r="I71" i="8"/>
  <c r="J71" i="8"/>
  <c r="I72" i="8"/>
  <c r="J72" i="8" s="1"/>
  <c r="I73" i="8"/>
  <c r="J73" i="8"/>
  <c r="I74" i="8"/>
  <c r="J74" i="8"/>
  <c r="I75" i="8"/>
  <c r="J75" i="8"/>
  <c r="I76" i="8"/>
  <c r="J76" i="8" s="1"/>
  <c r="I77" i="8"/>
  <c r="J77" i="8"/>
  <c r="I78" i="8"/>
  <c r="J78" i="8"/>
  <c r="I85" i="8"/>
  <c r="J85" i="8"/>
  <c r="I86" i="8"/>
  <c r="J86" i="8" s="1"/>
  <c r="I87" i="8"/>
  <c r="J87" i="8"/>
  <c r="I88" i="8"/>
  <c r="J88" i="8"/>
  <c r="I89" i="8"/>
  <c r="J89" i="8"/>
  <c r="I90" i="8"/>
  <c r="J90" i="8" s="1"/>
  <c r="I91" i="8"/>
  <c r="J91" i="8"/>
  <c r="I92" i="8"/>
  <c r="J92" i="8"/>
  <c r="I6" i="8"/>
  <c r="J6" i="8"/>
  <c r="I7" i="7"/>
  <c r="J7" i="7" s="1"/>
  <c r="I8" i="7"/>
  <c r="J8" i="7"/>
  <c r="I9" i="7"/>
  <c r="J9" i="7"/>
  <c r="I10" i="7"/>
  <c r="J10" i="7"/>
  <c r="I11" i="7"/>
  <c r="J11" i="7" s="1"/>
  <c r="I13" i="7"/>
  <c r="J13" i="7"/>
  <c r="I14" i="7"/>
  <c r="J14" i="7"/>
  <c r="I15" i="7"/>
  <c r="J15" i="7"/>
  <c r="I16" i="7"/>
  <c r="J16" i="7" s="1"/>
  <c r="I17" i="7"/>
  <c r="J17" i="7"/>
  <c r="I18" i="7"/>
  <c r="J18" i="7"/>
  <c r="I19" i="7"/>
  <c r="J19" i="7"/>
  <c r="I20" i="7"/>
  <c r="J20" i="7" s="1"/>
  <c r="I21" i="7"/>
  <c r="J21" i="7"/>
  <c r="I26" i="7"/>
  <c r="J26" i="7"/>
  <c r="I27" i="7"/>
  <c r="J27" i="7"/>
  <c r="I28" i="7"/>
  <c r="J28" i="7" s="1"/>
  <c r="I29" i="7"/>
  <c r="J29" i="7"/>
  <c r="I30" i="7"/>
  <c r="J30" i="7"/>
  <c r="I31" i="7"/>
  <c r="J31" i="7"/>
  <c r="I32" i="7"/>
  <c r="J32" i="7" s="1"/>
  <c r="I33" i="7"/>
  <c r="J33" i="7"/>
  <c r="I34" i="7"/>
  <c r="J34" i="7"/>
  <c r="I35" i="7"/>
  <c r="J35" i="7"/>
  <c r="I36" i="7"/>
  <c r="J36" i="7" s="1"/>
  <c r="I37" i="7"/>
  <c r="J37" i="7"/>
  <c r="I38" i="7"/>
  <c r="J38" i="7"/>
  <c r="I40" i="7"/>
  <c r="J40" i="7"/>
  <c r="I41" i="7"/>
  <c r="J41" i="7" s="1"/>
  <c r="I42" i="7"/>
  <c r="J42" i="7"/>
  <c r="I44" i="7"/>
  <c r="J44" i="7"/>
  <c r="I45" i="7"/>
  <c r="J45" i="7"/>
  <c r="I46" i="7"/>
  <c r="J46" i="7" s="1"/>
  <c r="I47" i="7"/>
  <c r="J47" i="7"/>
  <c r="I48" i="7"/>
  <c r="J48" i="7"/>
  <c r="I50" i="7"/>
  <c r="J50" i="7"/>
  <c r="I51" i="7"/>
  <c r="J51" i="7" s="1"/>
  <c r="I52" i="7"/>
  <c r="J52" i="7"/>
  <c r="I54" i="7"/>
  <c r="J54" i="7"/>
  <c r="I57" i="7"/>
  <c r="J57" i="7"/>
  <c r="I58" i="7"/>
  <c r="J58" i="7" s="1"/>
  <c r="I59" i="7"/>
  <c r="J59" i="7"/>
  <c r="I60" i="7"/>
  <c r="J60" i="7"/>
  <c r="I61" i="7"/>
  <c r="J61" i="7"/>
  <c r="I67" i="7"/>
  <c r="J67" i="7" s="1"/>
  <c r="I68" i="7"/>
  <c r="J68" i="7"/>
  <c r="I69" i="7"/>
  <c r="J69" i="7"/>
  <c r="I71" i="7"/>
  <c r="J71" i="7"/>
  <c r="I72" i="7"/>
  <c r="J72" i="7" s="1"/>
  <c r="I73" i="7"/>
  <c r="J73" i="7"/>
  <c r="I74" i="7"/>
  <c r="J74" i="7"/>
  <c r="I75" i="7"/>
  <c r="J75" i="7"/>
  <c r="I76" i="7"/>
  <c r="J76" i="7" s="1"/>
  <c r="I77" i="7"/>
  <c r="J77" i="7"/>
  <c r="I78" i="7"/>
  <c r="J78" i="7"/>
  <c r="I85" i="7"/>
  <c r="J85" i="7"/>
  <c r="I86" i="7"/>
  <c r="J86" i="7" s="1"/>
  <c r="I87" i="7"/>
  <c r="J87" i="7"/>
  <c r="I88" i="7"/>
  <c r="J88" i="7"/>
  <c r="I89" i="7"/>
  <c r="J89" i="7"/>
  <c r="I90" i="7"/>
  <c r="J90" i="7" s="1"/>
  <c r="I91" i="7"/>
  <c r="J91" i="7"/>
  <c r="I92" i="7"/>
  <c r="J92" i="7"/>
  <c r="I6" i="7"/>
  <c r="J6" i="7"/>
  <c r="I27" i="4"/>
  <c r="J27" i="4" s="1"/>
  <c r="I28" i="4"/>
  <c r="J28" i="4"/>
  <c r="I29" i="4"/>
  <c r="J29" i="4"/>
  <c r="I30" i="4"/>
  <c r="J30" i="4" s="1"/>
  <c r="I31" i="4"/>
  <c r="J31" i="4" s="1"/>
  <c r="I32" i="4"/>
  <c r="J32" i="4"/>
  <c r="I33" i="4"/>
  <c r="J33" i="4"/>
  <c r="I34" i="4"/>
  <c r="J34" i="4"/>
  <c r="I35" i="4"/>
  <c r="J35" i="4" s="1"/>
  <c r="I36" i="4"/>
  <c r="J36" i="4"/>
  <c r="I37" i="4"/>
  <c r="J37" i="4"/>
  <c r="I38" i="4"/>
  <c r="J38" i="4"/>
  <c r="I40" i="4"/>
  <c r="J40" i="4" s="1"/>
  <c r="I41" i="4"/>
  <c r="J41" i="4"/>
  <c r="I42" i="4"/>
  <c r="J42" i="4"/>
  <c r="I44" i="4"/>
  <c r="J44" i="4" s="1"/>
  <c r="I45" i="4"/>
  <c r="J45" i="4" s="1"/>
  <c r="I46" i="4"/>
  <c r="J46" i="4"/>
  <c r="I47" i="4"/>
  <c r="J47" i="4"/>
  <c r="I48" i="4"/>
  <c r="J48" i="4"/>
  <c r="I50" i="4"/>
  <c r="J50" i="4" s="1"/>
  <c r="I51" i="4"/>
  <c r="J51" i="4"/>
  <c r="I52" i="4"/>
  <c r="J52" i="4"/>
  <c r="I54" i="4"/>
  <c r="J54" i="4"/>
  <c r="I67" i="4"/>
  <c r="J67" i="4" s="1"/>
  <c r="I68" i="4"/>
  <c r="J68" i="4"/>
  <c r="I69" i="4"/>
  <c r="J69" i="4"/>
  <c r="I71" i="4"/>
  <c r="J71" i="4" s="1"/>
  <c r="I72" i="4"/>
  <c r="J72" i="4" s="1"/>
  <c r="I73" i="4"/>
  <c r="J73" i="4"/>
  <c r="I74" i="4"/>
  <c r="J74" i="4"/>
  <c r="I75" i="4"/>
  <c r="J75" i="4"/>
  <c r="I76" i="4"/>
  <c r="J76" i="4" s="1"/>
  <c r="I77" i="4"/>
  <c r="J77" i="4"/>
  <c r="I78" i="4"/>
  <c r="J78" i="4"/>
  <c r="I85" i="4"/>
  <c r="J85" i="4" s="1"/>
  <c r="I86" i="4"/>
  <c r="J86" i="4" s="1"/>
  <c r="I87" i="4"/>
  <c r="J87" i="4"/>
  <c r="I88" i="4"/>
  <c r="J88" i="4"/>
  <c r="I89" i="4"/>
  <c r="J89" i="4"/>
  <c r="I90" i="4"/>
  <c r="J90" i="4" s="1"/>
  <c r="I91" i="4"/>
  <c r="J91" i="4"/>
  <c r="I92" i="4"/>
  <c r="J92" i="4"/>
  <c r="I26" i="4"/>
  <c r="J26" i="4"/>
  <c r="I13" i="4"/>
  <c r="J13" i="4" s="1"/>
  <c r="I14" i="4"/>
  <c r="J14" i="4"/>
  <c r="I15" i="4"/>
  <c r="J15" i="4"/>
  <c r="I16" i="4"/>
  <c r="J16" i="4" s="1"/>
  <c r="I17" i="4"/>
  <c r="J17" i="4" s="1"/>
  <c r="I18" i="4"/>
  <c r="J18" i="4"/>
  <c r="I19" i="4"/>
  <c r="J19" i="4"/>
  <c r="I20" i="4"/>
  <c r="J20" i="4"/>
  <c r="I21" i="4"/>
  <c r="J21" i="4" s="1"/>
  <c r="I7" i="4"/>
  <c r="J7" i="4"/>
  <c r="I8" i="4"/>
  <c r="J8" i="4"/>
  <c r="I9" i="4"/>
  <c r="J9" i="4"/>
  <c r="I10" i="4"/>
  <c r="J10" i="4" s="1"/>
  <c r="I11" i="4"/>
  <c r="J11" i="4"/>
  <c r="I6" i="4"/>
  <c r="J6" i="4"/>
  <c r="J24" i="2"/>
  <c r="J23" i="2"/>
  <c r="I32" i="2"/>
  <c r="J32" i="2" s="1"/>
  <c r="I33" i="2"/>
  <c r="J33" i="2"/>
  <c r="I34" i="2"/>
  <c r="J34" i="2"/>
  <c r="I35" i="2"/>
  <c r="J35" i="2"/>
  <c r="I36" i="2"/>
  <c r="J36" i="2" s="1"/>
  <c r="I37" i="2"/>
  <c r="J37" i="2"/>
  <c r="I38" i="2"/>
  <c r="J38" i="2"/>
  <c r="I40" i="2"/>
  <c r="J40" i="2" s="1"/>
  <c r="I41" i="2"/>
  <c r="J41" i="2" s="1"/>
  <c r="I42" i="2"/>
  <c r="J42" i="2"/>
  <c r="I44" i="2"/>
  <c r="J44" i="2"/>
  <c r="I45" i="2"/>
  <c r="J45" i="2"/>
  <c r="I46" i="2"/>
  <c r="J46" i="2" s="1"/>
  <c r="I47" i="2"/>
  <c r="J47" i="2"/>
  <c r="I48" i="2"/>
  <c r="J48" i="2"/>
  <c r="I50" i="2"/>
  <c r="J50" i="2"/>
  <c r="I51" i="2"/>
  <c r="J51" i="2" s="1"/>
  <c r="I52" i="2"/>
  <c r="J52" i="2"/>
  <c r="I54" i="2"/>
  <c r="J54" i="2"/>
  <c r="I55" i="2"/>
  <c r="J55" i="2" s="1"/>
  <c r="I56" i="2"/>
  <c r="J56" i="2" s="1"/>
  <c r="I57" i="2"/>
  <c r="J57" i="2"/>
  <c r="I59" i="2"/>
  <c r="J59" i="2"/>
  <c r="I60" i="2"/>
  <c r="J60" i="2"/>
  <c r="I61" i="2"/>
  <c r="J61" i="2" s="1"/>
  <c r="I67" i="2"/>
  <c r="J67" i="2"/>
  <c r="I68" i="2"/>
  <c r="J68" i="2"/>
  <c r="I69" i="2"/>
  <c r="J69" i="2"/>
  <c r="I71" i="2"/>
  <c r="J71" i="2" s="1"/>
  <c r="I72" i="2"/>
  <c r="J72" i="2"/>
  <c r="I73" i="2"/>
  <c r="J73" i="2"/>
  <c r="I74" i="2"/>
  <c r="J74" i="2" s="1"/>
  <c r="I75" i="2"/>
  <c r="J75" i="2" s="1"/>
  <c r="I76" i="2"/>
  <c r="J76" i="2"/>
  <c r="I77" i="2"/>
  <c r="J77" i="2"/>
  <c r="I78" i="2"/>
  <c r="J78" i="2"/>
  <c r="I85" i="2"/>
  <c r="J85" i="2" s="1"/>
  <c r="I86" i="2"/>
  <c r="J86" i="2"/>
  <c r="I87" i="2"/>
  <c r="J87" i="2"/>
  <c r="I88" i="2"/>
  <c r="J88" i="2" s="1"/>
  <c r="I89" i="2"/>
  <c r="J89" i="2" s="1"/>
  <c r="I90" i="2"/>
  <c r="J90" i="2"/>
  <c r="I91" i="2"/>
  <c r="J91" i="2"/>
  <c r="I92" i="2"/>
  <c r="J92" i="2"/>
  <c r="I7" i="2"/>
  <c r="J7" i="2" s="1"/>
  <c r="I8" i="2"/>
  <c r="J8" i="2"/>
  <c r="I9" i="2"/>
  <c r="J9" i="2"/>
  <c r="I10" i="2"/>
  <c r="J10" i="2"/>
  <c r="I11" i="2"/>
  <c r="J11" i="2" s="1"/>
  <c r="I13" i="2"/>
  <c r="J13" i="2"/>
  <c r="I14" i="2"/>
  <c r="J14" i="2"/>
  <c r="I15" i="2"/>
  <c r="J15" i="2" s="1"/>
  <c r="I16" i="2"/>
  <c r="J16" i="2" s="1"/>
  <c r="I17" i="2"/>
  <c r="J17" i="2"/>
  <c r="I18" i="2"/>
  <c r="J18" i="2"/>
  <c r="I19" i="2"/>
  <c r="J19" i="2"/>
  <c r="I20" i="2"/>
  <c r="J20" i="2" s="1"/>
  <c r="I21" i="2"/>
  <c r="J21" i="2"/>
  <c r="I26" i="2"/>
  <c r="J26" i="2"/>
  <c r="I27" i="2"/>
  <c r="J27" i="2"/>
  <c r="I28" i="2"/>
  <c r="J28" i="2" s="1"/>
  <c r="I29" i="2"/>
  <c r="J29" i="2"/>
  <c r="I30" i="2"/>
  <c r="J30" i="2"/>
  <c r="I31" i="2"/>
  <c r="J31" i="2" s="1"/>
  <c r="I6" i="2"/>
  <c r="J6" i="2" s="1"/>
  <c r="I59" i="1"/>
  <c r="J59" i="1"/>
  <c r="I60" i="1"/>
  <c r="J60" i="1"/>
  <c r="I61" i="1"/>
  <c r="J61" i="1"/>
  <c r="I58" i="1"/>
  <c r="J58" i="1" s="1"/>
  <c r="I38" i="1"/>
  <c r="J38" i="1"/>
  <c r="I37" i="1"/>
  <c r="J37" i="1"/>
  <c r="I56" i="1"/>
  <c r="J56" i="1" s="1"/>
  <c r="I55" i="1"/>
  <c r="J55" i="1" s="1"/>
  <c r="J24" i="1"/>
  <c r="J23" i="1"/>
  <c r="H50" i="2"/>
  <c r="H51" i="2"/>
  <c r="H52" i="2"/>
  <c r="H50" i="3"/>
  <c r="H51" i="3"/>
  <c r="H52" i="3"/>
  <c r="H50" i="4"/>
  <c r="H51" i="4"/>
  <c r="H52" i="4"/>
  <c r="H50" i="7"/>
  <c r="H51" i="7"/>
  <c r="H52" i="7"/>
  <c r="H50" i="8"/>
  <c r="H51" i="8"/>
  <c r="H52" i="8"/>
  <c r="H50" i="9"/>
  <c r="H51" i="9"/>
  <c r="H52" i="9"/>
  <c r="H50" i="1"/>
  <c r="H51" i="1"/>
  <c r="H52" i="1"/>
  <c r="H48" i="2"/>
  <c r="H48" i="3"/>
  <c r="H48" i="4"/>
  <c r="H48" i="7"/>
  <c r="H48" i="8"/>
  <c r="H48" i="9"/>
  <c r="H48" i="1"/>
  <c r="H44" i="2"/>
  <c r="H45" i="2"/>
  <c r="H46" i="2"/>
  <c r="H44" i="3"/>
  <c r="H45" i="3"/>
  <c r="H46" i="3"/>
  <c r="H44" i="4"/>
  <c r="H45" i="4"/>
  <c r="H46" i="4"/>
  <c r="H44" i="7"/>
  <c r="H45" i="7"/>
  <c r="H46" i="7"/>
  <c r="H44" i="8"/>
  <c r="H45" i="8"/>
  <c r="H46" i="8"/>
  <c r="H44" i="9"/>
  <c r="H45" i="9"/>
  <c r="H46" i="9"/>
  <c r="H44" i="1"/>
  <c r="H45" i="1"/>
  <c r="H46" i="1"/>
  <c r="H42" i="2"/>
  <c r="H42" i="3"/>
  <c r="H42" i="4"/>
  <c r="H42" i="7"/>
  <c r="H42" i="8"/>
  <c r="H42" i="9"/>
  <c r="H42" i="1"/>
  <c r="I78" i="1"/>
  <c r="I82" i="1"/>
  <c r="J82" i="1"/>
  <c r="I83" i="1"/>
  <c r="J83" i="1" s="1"/>
  <c r="I85" i="1"/>
  <c r="J85" i="1" s="1"/>
  <c r="I87" i="1"/>
  <c r="I88" i="1"/>
  <c r="J88" i="1"/>
  <c r="I89" i="1"/>
  <c r="J89" i="1" s="1"/>
  <c r="I90" i="1"/>
  <c r="J90" i="1"/>
  <c r="I91" i="1"/>
  <c r="J91" i="1" s="1"/>
  <c r="I92" i="1"/>
  <c r="J92" i="1"/>
  <c r="I74" i="1"/>
  <c r="J74" i="1" s="1"/>
  <c r="I75" i="1"/>
  <c r="J75" i="1"/>
  <c r="I76" i="1"/>
  <c r="J76" i="1" s="1"/>
  <c r="I77" i="1"/>
  <c r="J77" i="1"/>
  <c r="I40" i="1"/>
  <c r="J40" i="1"/>
  <c r="I41" i="1"/>
  <c r="J41" i="1"/>
  <c r="I42" i="1"/>
  <c r="J42" i="1" s="1"/>
  <c r="I44" i="1"/>
  <c r="J44" i="1"/>
  <c r="I45" i="1"/>
  <c r="J45" i="1"/>
  <c r="I46" i="1"/>
  <c r="J46" i="1"/>
  <c r="I47" i="1"/>
  <c r="J47" i="1" s="1"/>
  <c r="I48" i="1"/>
  <c r="J48" i="1"/>
  <c r="I50" i="1"/>
  <c r="J50" i="1"/>
  <c r="I51" i="1"/>
  <c r="J51" i="1"/>
  <c r="I52" i="1"/>
  <c r="J52" i="1" s="1"/>
  <c r="I67" i="1"/>
  <c r="J67" i="1"/>
  <c r="I68" i="1"/>
  <c r="I69" i="1"/>
  <c r="J69" i="1"/>
  <c r="I71" i="1"/>
  <c r="I72" i="1"/>
  <c r="J72" i="1" s="1"/>
  <c r="I73" i="1"/>
  <c r="J73" i="1" s="1"/>
  <c r="G49" i="9"/>
  <c r="G43" i="9"/>
  <c r="H43" i="9"/>
  <c r="G49" i="8"/>
  <c r="H49" i="8" s="1"/>
  <c r="I49" i="8"/>
  <c r="J49" i="8"/>
  <c r="G43" i="8"/>
  <c r="H43" i="8" s="1"/>
  <c r="I43" i="8"/>
  <c r="J43" i="8" s="1"/>
  <c r="G49" i="7"/>
  <c r="I49" i="7"/>
  <c r="J49" i="7"/>
  <c r="G43" i="7"/>
  <c r="I43" i="7"/>
  <c r="J43" i="7"/>
  <c r="G49" i="4"/>
  <c r="I49" i="4" s="1"/>
  <c r="J49" i="4" s="1"/>
  <c r="G43" i="4"/>
  <c r="H43" i="4" s="1"/>
  <c r="I43" i="4"/>
  <c r="J43" i="4"/>
  <c r="G49" i="3"/>
  <c r="H49" i="3" s="1"/>
  <c r="G43" i="3"/>
  <c r="I43" i="3"/>
  <c r="J43" i="3"/>
  <c r="G43" i="2"/>
  <c r="I43" i="2"/>
  <c r="J43" i="2"/>
  <c r="G49" i="2"/>
  <c r="H49" i="2" s="1"/>
  <c r="I49" i="2"/>
  <c r="J49" i="2" s="1"/>
  <c r="I13" i="1"/>
  <c r="J13" i="1"/>
  <c r="I14" i="1"/>
  <c r="J14" i="1"/>
  <c r="I15" i="1"/>
  <c r="J15" i="1"/>
  <c r="I16" i="1"/>
  <c r="J16" i="1" s="1"/>
  <c r="I17" i="1"/>
  <c r="J17" i="1"/>
  <c r="I18" i="1"/>
  <c r="J18" i="1"/>
  <c r="I19" i="1"/>
  <c r="J19" i="1" s="1"/>
  <c r="I20" i="1"/>
  <c r="J20" i="1" s="1"/>
  <c r="I21" i="1"/>
  <c r="J21" i="1"/>
  <c r="I26" i="1"/>
  <c r="I27" i="1"/>
  <c r="J27" i="1" s="1"/>
  <c r="I28" i="1"/>
  <c r="J28" i="1"/>
  <c r="I29" i="1"/>
  <c r="I30" i="1"/>
  <c r="J30" i="1"/>
  <c r="I31" i="1"/>
  <c r="J31" i="1"/>
  <c r="I32" i="1"/>
  <c r="I33" i="1"/>
  <c r="J33" i="1" s="1"/>
  <c r="I34" i="1"/>
  <c r="J34" i="1" s="1"/>
  <c r="I35" i="1"/>
  <c r="J35" i="1"/>
  <c r="I36" i="1"/>
  <c r="J36" i="1"/>
  <c r="I7" i="1"/>
  <c r="J7" i="1"/>
  <c r="I8" i="1"/>
  <c r="J8" i="1" s="1"/>
  <c r="I9" i="1"/>
  <c r="J9" i="1"/>
  <c r="I10" i="1"/>
  <c r="J10" i="1"/>
  <c r="I11" i="1"/>
  <c r="J11" i="1"/>
  <c r="I6" i="1"/>
  <c r="J6" i="1" s="1"/>
  <c r="G49" i="1"/>
  <c r="G43" i="1"/>
  <c r="H43" i="1"/>
  <c r="I43" i="1"/>
  <c r="J43" i="1"/>
  <c r="J32" i="1"/>
  <c r="J29" i="1"/>
  <c r="H43" i="2"/>
  <c r="J71" i="1"/>
  <c r="J68" i="1"/>
  <c r="J87" i="1"/>
  <c r="J78" i="1"/>
  <c r="H49" i="4"/>
  <c r="H43" i="3"/>
  <c r="I43" i="9"/>
  <c r="J43" i="9" s="1"/>
  <c r="H43" i="7"/>
  <c r="H49" i="7"/>
  <c r="I49" i="1" l="1"/>
  <c r="J49" i="1" s="1"/>
  <c r="H49" i="1"/>
  <c r="I49" i="9"/>
  <c r="J49" i="9" s="1"/>
  <c r="H49" i="9"/>
  <c r="I49" i="3"/>
  <c r="J49" i="3" s="1"/>
  <c r="I49" i="12"/>
  <c r="J49" i="12" s="1"/>
</calcChain>
</file>

<file path=xl/sharedStrings.xml><?xml version="1.0" encoding="utf-8"?>
<sst xmlns="http://schemas.openxmlformats.org/spreadsheetml/2006/main" count="4185" uniqueCount="1146">
  <si>
    <t>Subject</t>
  </si>
  <si>
    <t>Estimate</t>
  </si>
  <si>
    <t>Estimate Margin of Error</t>
  </si>
  <si>
    <t>Percent</t>
  </si>
  <si>
    <t>Percent Margin of Error</t>
  </si>
  <si>
    <t/>
  </si>
  <si>
    <t>(X)</t>
  </si>
  <si>
    <t>+/-0.1</t>
  </si>
  <si>
    <t>33.9%</t>
  </si>
  <si>
    <t>+/-0.2</t>
  </si>
  <si>
    <t>5.8%</t>
  </si>
  <si>
    <t>2.7%</t>
  </si>
  <si>
    <t>13.0%</t>
  </si>
  <si>
    <t>7.2%</t>
  </si>
  <si>
    <t>31.4%</t>
  </si>
  <si>
    <t>24.4%</t>
  </si>
  <si>
    <t>8.1%</t>
  </si>
  <si>
    <t>MARITAL STATUS</t>
  </si>
  <si>
    <t xml:space="preserve">    Males 15 years and over</t>
  </si>
  <si>
    <t xml:space="preserve">  Never married</t>
  </si>
  <si>
    <t xml:space="preserve">  Now married, except separated</t>
  </si>
  <si>
    <t xml:space="preserve">  Separated</t>
  </si>
  <si>
    <t>1.9%</t>
  </si>
  <si>
    <t xml:space="preserve">  Widowed</t>
  </si>
  <si>
    <t>2.1%</t>
  </si>
  <si>
    <t xml:space="preserve">  Divorced</t>
  </si>
  <si>
    <t>7.9%</t>
  </si>
  <si>
    <t xml:space="preserve">    Females 15 years and over</t>
  </si>
  <si>
    <t>2.8%</t>
  </si>
  <si>
    <t>8.2%</t>
  </si>
  <si>
    <t>11.0%</t>
  </si>
  <si>
    <t>31.7%</t>
  </si>
  <si>
    <t>+/-0.5</t>
  </si>
  <si>
    <t>GRANDPARENTS</t>
  </si>
  <si>
    <t>+/-9,234</t>
  </si>
  <si>
    <t xml:space="preserve">  Responsible for grandchildren</t>
  </si>
  <si>
    <t>+/-4,511</t>
  </si>
  <si>
    <t>29.3%</t>
  </si>
  <si>
    <t>+/-0.4</t>
  </si>
  <si>
    <t xml:space="preserve">    Years responsible for grandchildren</t>
  </si>
  <si>
    <t xml:space="preserve">      Less than 1 year</t>
  </si>
  <si>
    <t>6.3%</t>
  </si>
  <si>
    <t xml:space="preserve">      1 or 2 years</t>
  </si>
  <si>
    <t>+/-2,158</t>
  </si>
  <si>
    <t>7.0%</t>
  </si>
  <si>
    <t xml:space="preserve">      3 or 4 years</t>
  </si>
  <si>
    <t>5.0%</t>
  </si>
  <si>
    <t xml:space="preserve">      5 or more years</t>
  </si>
  <si>
    <t>+/-0.3</t>
  </si>
  <si>
    <t xml:space="preserve">  Who are female</t>
  </si>
  <si>
    <t xml:space="preserve">  Who are married</t>
  </si>
  <si>
    <t>+/-0.7</t>
  </si>
  <si>
    <t>SCHOOL ENROLLMENT</t>
  </si>
  <si>
    <t>+/-19,514</t>
  </si>
  <si>
    <t>+/-5,178</t>
  </si>
  <si>
    <t>5.5%</t>
  </si>
  <si>
    <t>+/-4,912</t>
  </si>
  <si>
    <t>4.9%</t>
  </si>
  <si>
    <t>+/-6,600</t>
  </si>
  <si>
    <t>38.9%</t>
  </si>
  <si>
    <t>+/-7,585</t>
  </si>
  <si>
    <t>22.4%</t>
  </si>
  <si>
    <t>+/-16,551</t>
  </si>
  <si>
    <t>28.3%</t>
  </si>
  <si>
    <t>EDUCATIONAL ATTAINMENT</t>
  </si>
  <si>
    <t>+/-1,005</t>
  </si>
  <si>
    <t>+/-15,132</t>
  </si>
  <si>
    <t>10.4%</t>
  </si>
  <si>
    <t>+/-11,313</t>
  </si>
  <si>
    <t>8.9%</t>
  </si>
  <si>
    <t>+/-25,138</t>
  </si>
  <si>
    <t>21.5%</t>
  </si>
  <si>
    <t>+/-15,785</t>
  </si>
  <si>
    <t>+/-9,102</t>
  </si>
  <si>
    <t>7.7%</t>
  </si>
  <si>
    <t>+/-18,709</t>
  </si>
  <si>
    <t>19.2%</t>
  </si>
  <si>
    <t>+/-19,293</t>
  </si>
  <si>
    <t>10.8%</t>
  </si>
  <si>
    <t>80.7%</t>
  </si>
  <si>
    <t>30.1%</t>
  </si>
  <si>
    <t>VETERAN STATUS</t>
  </si>
  <si>
    <t>+/-2,866</t>
  </si>
  <si>
    <t xml:space="preserve">  Civilian veterans</t>
  </si>
  <si>
    <t>+/-8,589</t>
  </si>
  <si>
    <t>4.4%</t>
  </si>
  <si>
    <t xml:space="preserve">      Different state</t>
  </si>
  <si>
    <t>1.3%</t>
  </si>
  <si>
    <t>0.8%</t>
  </si>
  <si>
    <t>*****</t>
  </si>
  <si>
    <t xml:space="preserve">  Native</t>
  </si>
  <si>
    <t>+/-30,094</t>
  </si>
  <si>
    <t xml:space="preserve">    Born in United States</t>
  </si>
  <si>
    <t>+/-29,633</t>
  </si>
  <si>
    <t xml:space="preserve">      State of residence</t>
  </si>
  <si>
    <t>+/-27,823</t>
  </si>
  <si>
    <t>+/-19,633</t>
  </si>
  <si>
    <t xml:space="preserve">    Born in Puerto Rico, U.S. Island areas, or born abroad to American parent(s)</t>
  </si>
  <si>
    <t>+/-6,028</t>
  </si>
  <si>
    <t>1.1%</t>
  </si>
  <si>
    <t xml:space="preserve">  Foreign born</t>
  </si>
  <si>
    <t>27.2%</t>
  </si>
  <si>
    <t xml:space="preserve">  Naturalized U.S. citizen</t>
  </si>
  <si>
    <t>+/-13,867</t>
  </si>
  <si>
    <t xml:space="preserve">  Not a U.S. citizen</t>
  </si>
  <si>
    <t>+/-30,867</t>
  </si>
  <si>
    <t xml:space="preserve">    Native</t>
  </si>
  <si>
    <t xml:space="preserve">    Foreign born</t>
  </si>
  <si>
    <t>23.9%</t>
  </si>
  <si>
    <t>WORLD REGION OF BIRTH OF FOREIGN BORN</t>
  </si>
  <si>
    <t>+/-30,103</t>
  </si>
  <si>
    <t xml:space="preserve">  Europe</t>
  </si>
  <si>
    <t>+/-7,323</t>
  </si>
  <si>
    <t>6.7%</t>
  </si>
  <si>
    <t xml:space="preserve">  Asia</t>
  </si>
  <si>
    <t>+/-15,545</t>
  </si>
  <si>
    <t xml:space="preserve">  Africa</t>
  </si>
  <si>
    <t>+/-3,664</t>
  </si>
  <si>
    <t>1.5%</t>
  </si>
  <si>
    <t xml:space="preserve">  Oceania</t>
  </si>
  <si>
    <t>+/-2,476</t>
  </si>
  <si>
    <t>0.7%</t>
  </si>
  <si>
    <t xml:space="preserve">  Latin America</t>
  </si>
  <si>
    <t>+/-18,267</t>
  </si>
  <si>
    <t xml:space="preserve">  Northern America</t>
  </si>
  <si>
    <t>+/-2,392</t>
  </si>
  <si>
    <t>LANGUAGE SPOKEN AT HOME</t>
  </si>
  <si>
    <t>+/-499</t>
  </si>
  <si>
    <t xml:space="preserve">  English only</t>
  </si>
  <si>
    <t>+/-34,464</t>
  </si>
  <si>
    <t>57.0%</t>
  </si>
  <si>
    <t xml:space="preserve">  Language other than English</t>
  </si>
  <si>
    <t>+/-34,389</t>
  </si>
  <si>
    <t>43.0%</t>
  </si>
  <si>
    <t xml:space="preserve">      Speak English less than "very well"</t>
  </si>
  <si>
    <t>+/-20,321</t>
  </si>
  <si>
    <t>19.9%</t>
  </si>
  <si>
    <t xml:space="preserve">    Spanish</t>
  </si>
  <si>
    <t>+/-21,527</t>
  </si>
  <si>
    <t>28.5%</t>
  </si>
  <si>
    <t>+/-16,390</t>
  </si>
  <si>
    <t>13.6%</t>
  </si>
  <si>
    <t xml:space="preserve">    Other Indo-European languages</t>
  </si>
  <si>
    <t>+/-14,210</t>
  </si>
  <si>
    <t>4.3%</t>
  </si>
  <si>
    <t>+/-6,632</t>
  </si>
  <si>
    <t>1.4%</t>
  </si>
  <si>
    <t xml:space="preserve">    Asian and Pacific Islander languages</t>
  </si>
  <si>
    <t>+/-13,991</t>
  </si>
  <si>
    <t>9.4%</t>
  </si>
  <si>
    <t>+/-8,436</t>
  </si>
  <si>
    <t>4.6%</t>
  </si>
  <si>
    <t xml:space="preserve">    Other languages</t>
  </si>
  <si>
    <t>+/-7,211</t>
  </si>
  <si>
    <t>0.9%</t>
  </si>
  <si>
    <t>+/-3,381</t>
  </si>
  <si>
    <t>0.3%</t>
  </si>
  <si>
    <t>52.2%</t>
  </si>
  <si>
    <t>35.0%</t>
  </si>
  <si>
    <t>19.1%</t>
  </si>
  <si>
    <t>12.4%</t>
  </si>
  <si>
    <t>3.3%</t>
  </si>
  <si>
    <t>14.6%</t>
  </si>
  <si>
    <t>+/-452</t>
  </si>
  <si>
    <t>+/-8,735</t>
  </si>
  <si>
    <t>+/-10,120</t>
  </si>
  <si>
    <t>+/-2,420</t>
  </si>
  <si>
    <t>2.3%</t>
  </si>
  <si>
    <t>+/-1,898</t>
  </si>
  <si>
    <t>+/-4,128</t>
  </si>
  <si>
    <t>5.3%</t>
  </si>
  <si>
    <t>+/-400</t>
  </si>
  <si>
    <t>+/-7,819</t>
  </si>
  <si>
    <t>37.4%</t>
  </si>
  <si>
    <t>+/-8,873</t>
  </si>
  <si>
    <t>45.3%</t>
  </si>
  <si>
    <t>+/-3,039</t>
  </si>
  <si>
    <t>4.2%</t>
  </si>
  <si>
    <t>+/-3,276</t>
  </si>
  <si>
    <t>+/-4,127</t>
  </si>
  <si>
    <t>+/-6,176</t>
  </si>
  <si>
    <t>+/-3,088</t>
  </si>
  <si>
    <t>+/-1,586</t>
  </si>
  <si>
    <t>6.4%</t>
  </si>
  <si>
    <t>+/-1,425</t>
  </si>
  <si>
    <t>6.8%</t>
  </si>
  <si>
    <t>+/-1,438</t>
  </si>
  <si>
    <t>+/-1,752</t>
  </si>
  <si>
    <t>9.6%</t>
  </si>
  <si>
    <t>+/-2,071</t>
  </si>
  <si>
    <t>60.0%</t>
  </si>
  <si>
    <t>+/-0.6</t>
  </si>
  <si>
    <t>+/-2,651</t>
  </si>
  <si>
    <t>77.8%</t>
  </si>
  <si>
    <t>+/-1.0</t>
  </si>
  <si>
    <t>+/-10,696</t>
  </si>
  <si>
    <t>+/-3,735</t>
  </si>
  <si>
    <t>5.4%</t>
  </si>
  <si>
    <t>+/-3,652</t>
  </si>
  <si>
    <t>5.7%</t>
  </si>
  <si>
    <t>+/-4,823</t>
  </si>
  <si>
    <t>+/-5,666</t>
  </si>
  <si>
    <t>+/-8,769</t>
  </si>
  <si>
    <t>+/-363</t>
  </si>
  <si>
    <t>+/-12,102</t>
  </si>
  <si>
    <t>+/-8,558</t>
  </si>
  <si>
    <t>+/-10,584</t>
  </si>
  <si>
    <t>+/-9,136</t>
  </si>
  <si>
    <t>+/-5,097</t>
  </si>
  <si>
    <t>5.2%</t>
  </si>
  <si>
    <t>+/-6,542</t>
  </si>
  <si>
    <t>+/-4,412</t>
  </si>
  <si>
    <t>3.0%</t>
  </si>
  <si>
    <t>+/-1,267</t>
  </si>
  <si>
    <t>+/-4,223</t>
  </si>
  <si>
    <t>15.6%</t>
  </si>
  <si>
    <t>3.2%</t>
  </si>
  <si>
    <t>+/-7,904</t>
  </si>
  <si>
    <t>2.6%</t>
  </si>
  <si>
    <t>0.6%</t>
  </si>
  <si>
    <t>+/-17,718</t>
  </si>
  <si>
    <t>+/-17,591</t>
  </si>
  <si>
    <t>+/-16,578</t>
  </si>
  <si>
    <t>+/-6,966</t>
  </si>
  <si>
    <t>+/-3,013</t>
  </si>
  <si>
    <t>+/-17,723</t>
  </si>
  <si>
    <t>+/-9,715</t>
  </si>
  <si>
    <t>+/-22,147</t>
  </si>
  <si>
    <t>+/-17,727</t>
  </si>
  <si>
    <t>+/-1,053</t>
  </si>
  <si>
    <t>+/-955</t>
  </si>
  <si>
    <t>0.2%</t>
  </si>
  <si>
    <t>+/-555</t>
  </si>
  <si>
    <t>0.0%</t>
  </si>
  <si>
    <t>+/-160</t>
  </si>
  <si>
    <t>+/-17,784</t>
  </si>
  <si>
    <t>+/-330</t>
  </si>
  <si>
    <t>+/-140</t>
  </si>
  <si>
    <t>+/-21,946</t>
  </si>
  <si>
    <t>+/-21,960</t>
  </si>
  <si>
    <t>+/-16,306</t>
  </si>
  <si>
    <t>+/-22,280</t>
  </si>
  <si>
    <t>+/-16,396</t>
  </si>
  <si>
    <t>37.5%</t>
  </si>
  <si>
    <t>+/-1,159</t>
  </si>
  <si>
    <t>0.1%</t>
  </si>
  <si>
    <t>+/-503</t>
  </si>
  <si>
    <t>+/-1,093</t>
  </si>
  <si>
    <t>+/-592</t>
  </si>
  <si>
    <t>+/-694</t>
  </si>
  <si>
    <t>+/-603</t>
  </si>
  <si>
    <t>61.2%</t>
  </si>
  <si>
    <t>1.7%</t>
  </si>
  <si>
    <t>8.7%</t>
  </si>
  <si>
    <t>11.5%</t>
  </si>
  <si>
    <t>+/-1,540</t>
  </si>
  <si>
    <t>+/-10,742</t>
  </si>
  <si>
    <t>32.5%</t>
  </si>
  <si>
    <t>+/-14,268</t>
  </si>
  <si>
    <t>52.7%</t>
  </si>
  <si>
    <t>+/-2,606</t>
  </si>
  <si>
    <t>+/-2,361</t>
  </si>
  <si>
    <t>2.9%</t>
  </si>
  <si>
    <t>+/-6,411</t>
  </si>
  <si>
    <t>+/-1,691</t>
  </si>
  <si>
    <t>+/-8,867</t>
  </si>
  <si>
    <t>+/-12,569</t>
  </si>
  <si>
    <t>+/-2,969</t>
  </si>
  <si>
    <t>+/-4,100</t>
  </si>
  <si>
    <t>10.6%</t>
  </si>
  <si>
    <t>+/-6,628</t>
  </si>
  <si>
    <t>14.1%</t>
  </si>
  <si>
    <t>+/-0.8</t>
  </si>
  <si>
    <t>+/-3,835</t>
  </si>
  <si>
    <t>+/-2,405</t>
  </si>
  <si>
    <t>+/-1,148</t>
  </si>
  <si>
    <t>7.1%</t>
  </si>
  <si>
    <t>+/-1,049</t>
  </si>
  <si>
    <t>+/-1,347</t>
  </si>
  <si>
    <t>+/-1,506</t>
  </si>
  <si>
    <t>+/-2,231</t>
  </si>
  <si>
    <t>+/-1.2</t>
  </si>
  <si>
    <t>+/-9,669</t>
  </si>
  <si>
    <t>+/-2,975</t>
  </si>
  <si>
    <t>+/-2,635</t>
  </si>
  <si>
    <t>4.1%</t>
  </si>
  <si>
    <t>+/-3,554</t>
  </si>
  <si>
    <t>+/-3,484</t>
  </si>
  <si>
    <t>20.6%</t>
  </si>
  <si>
    <t>+/-8,894</t>
  </si>
  <si>
    <t>35.5%</t>
  </si>
  <si>
    <t>+/-2,264</t>
  </si>
  <si>
    <t>+/-3,141</t>
  </si>
  <si>
    <t>+/-5,274</t>
  </si>
  <si>
    <t>+/-14,716</t>
  </si>
  <si>
    <t>+/-10,094</t>
  </si>
  <si>
    <t>+/-6,556</t>
  </si>
  <si>
    <t>+/-13,387</t>
  </si>
  <si>
    <t>+/-11,522</t>
  </si>
  <si>
    <t>14.8%</t>
  </si>
  <si>
    <t>+/-3,099</t>
  </si>
  <si>
    <t>+/-5,885</t>
  </si>
  <si>
    <t>0.5%</t>
  </si>
  <si>
    <t>+/-3,490</t>
  </si>
  <si>
    <t>+/-11,781</t>
  </si>
  <si>
    <t>+/-12,346</t>
  </si>
  <si>
    <t>90.2%</t>
  </si>
  <si>
    <t>+/-15,891</t>
  </si>
  <si>
    <t>+/-14,442</t>
  </si>
  <si>
    <t>+/-3,044</t>
  </si>
  <si>
    <t>1.0%</t>
  </si>
  <si>
    <t>+/-10,854</t>
  </si>
  <si>
    <t>+/-10,853</t>
  </si>
  <si>
    <t>+/-6,645</t>
  </si>
  <si>
    <t>+/-8,299</t>
  </si>
  <si>
    <t>+/-2,291</t>
  </si>
  <si>
    <t>+/-1,233</t>
  </si>
  <si>
    <t>+/-2,494</t>
  </si>
  <si>
    <t>+/-2,416</t>
  </si>
  <si>
    <t>+/-3,180</t>
  </si>
  <si>
    <t>+/-12,266</t>
  </si>
  <si>
    <t>+/-11,818</t>
  </si>
  <si>
    <t>+/-6,073</t>
  </si>
  <si>
    <t>+/-4,637</t>
  </si>
  <si>
    <t>2.0%</t>
  </si>
  <si>
    <t>+/-1,917</t>
  </si>
  <si>
    <t>0.4%</t>
  </si>
  <si>
    <t>+/-9,983</t>
  </si>
  <si>
    <t>+/-5,212</t>
  </si>
  <si>
    <t>+/-2,104</t>
  </si>
  <si>
    <t>+/-959</t>
  </si>
  <si>
    <t>+/-6,118</t>
  </si>
  <si>
    <t>+/-2,856</t>
  </si>
  <si>
    <t>+/-3,160</t>
  </si>
  <si>
    <t>12.5%</t>
  </si>
  <si>
    <t>3.4%</t>
  </si>
  <si>
    <t>33.8%</t>
  </si>
  <si>
    <t>8.0%</t>
  </si>
  <si>
    <t>37.2%</t>
  </si>
  <si>
    <t>+/-2,126</t>
  </si>
  <si>
    <t>+/-2,937</t>
  </si>
  <si>
    <t>48.4%</t>
  </si>
  <si>
    <t>+/-1,406</t>
  </si>
  <si>
    <t>3.7%</t>
  </si>
  <si>
    <t>+/-879</t>
  </si>
  <si>
    <t>2.5%</t>
  </si>
  <si>
    <t>+/-2,437</t>
  </si>
  <si>
    <t>+/-2,277</t>
  </si>
  <si>
    <t>+/-3,348</t>
  </si>
  <si>
    <t>45.6%</t>
  </si>
  <si>
    <t>+/-3,211</t>
  </si>
  <si>
    <t>25.6%</t>
  </si>
  <si>
    <t>+/-1,434</t>
  </si>
  <si>
    <t>+/-1,740</t>
  </si>
  <si>
    <t>+/-2,307</t>
  </si>
  <si>
    <t>+/-1,310</t>
  </si>
  <si>
    <t>+/-2.1</t>
  </si>
  <si>
    <t>+/-2,003</t>
  </si>
  <si>
    <t>+/-1,251</t>
  </si>
  <si>
    <t>44.6%</t>
  </si>
  <si>
    <t>+/-1.4</t>
  </si>
  <si>
    <t>+/-673</t>
  </si>
  <si>
    <t>+/-617</t>
  </si>
  <si>
    <t>9.2%</t>
  </si>
  <si>
    <t>+/-0.9</t>
  </si>
  <si>
    <t>+/-508</t>
  </si>
  <si>
    <t>+/-924</t>
  </si>
  <si>
    <t>20.3%</t>
  </si>
  <si>
    <t>+/-1.3</t>
  </si>
  <si>
    <t>+/-897</t>
  </si>
  <si>
    <t>71.0%</t>
  </si>
  <si>
    <t>+/-1.7</t>
  </si>
  <si>
    <t>+/-1,083</t>
  </si>
  <si>
    <t>53.8%</t>
  </si>
  <si>
    <t>+/-2.5</t>
  </si>
  <si>
    <t>+/-4,998</t>
  </si>
  <si>
    <t>+/-1,323</t>
  </si>
  <si>
    <t>4.5%</t>
  </si>
  <si>
    <t>+/-1,390</t>
  </si>
  <si>
    <t>+/-2,675</t>
  </si>
  <si>
    <t>36.1%</t>
  </si>
  <si>
    <t>+/-1,932</t>
  </si>
  <si>
    <t>+/-3,794</t>
  </si>
  <si>
    <t>31.2%</t>
  </si>
  <si>
    <t>+/-2,800</t>
  </si>
  <si>
    <t>+/-1,356</t>
  </si>
  <si>
    <t>+/-2,268</t>
  </si>
  <si>
    <t>9.8%</t>
  </si>
  <si>
    <t>+/-4,652</t>
  </si>
  <si>
    <t>25.5%</t>
  </si>
  <si>
    <t>+/-4,356</t>
  </si>
  <si>
    <t>+/-2,806</t>
  </si>
  <si>
    <t>10.1%</t>
  </si>
  <si>
    <t>+/-3,797</t>
  </si>
  <si>
    <t>+/-2,083</t>
  </si>
  <si>
    <t>7.5%</t>
  </si>
  <si>
    <t>87.3%</t>
  </si>
  <si>
    <t>21.6%</t>
  </si>
  <si>
    <t>+/-3,171</t>
  </si>
  <si>
    <t>+/-2,580</t>
  </si>
  <si>
    <t>5.9%</t>
  </si>
  <si>
    <t>+/-5,510</t>
  </si>
  <si>
    <t>+/-6,492</t>
  </si>
  <si>
    <t>94.3%</t>
  </si>
  <si>
    <t>+/-6,631</t>
  </si>
  <si>
    <t>93.7%</t>
  </si>
  <si>
    <t>+/-7,479</t>
  </si>
  <si>
    <t>+/-5,294</t>
  </si>
  <si>
    <t>+/-973</t>
  </si>
  <si>
    <t>+/-3,519</t>
  </si>
  <si>
    <t>+/-2,041</t>
  </si>
  <si>
    <t>47.3%</t>
  </si>
  <si>
    <t>+/-2.8</t>
  </si>
  <si>
    <t>+/-887</t>
  </si>
  <si>
    <t>+/-2,598</t>
  </si>
  <si>
    <t>+/-711</t>
  </si>
  <si>
    <t>+/-545</t>
  </si>
  <si>
    <t>+/-2,773</t>
  </si>
  <si>
    <t>61.8%</t>
  </si>
  <si>
    <t>+/-147</t>
  </si>
  <si>
    <t>+/-1,739</t>
  </si>
  <si>
    <t>30.4%</t>
  </si>
  <si>
    <t>+/-349</t>
  </si>
  <si>
    <t>1.2%</t>
  </si>
  <si>
    <t>+/-4,973</t>
  </si>
  <si>
    <t>+/-7,258</t>
  </si>
  <si>
    <t>93.4%</t>
  </si>
  <si>
    <t>+/-4,534</t>
  </si>
  <si>
    <t>6.6%</t>
  </si>
  <si>
    <t>+/-1,653</t>
  </si>
  <si>
    <t>+/-1,994</t>
  </si>
  <si>
    <t>+/-609</t>
  </si>
  <si>
    <t>+/-1,546</t>
  </si>
  <si>
    <t>+/-678</t>
  </si>
  <si>
    <t>+/-707</t>
  </si>
  <si>
    <t>+/-325</t>
  </si>
  <si>
    <t>+/-3,261</t>
  </si>
  <si>
    <t>+/-1,496</t>
  </si>
  <si>
    <t>+/-1.5</t>
  </si>
  <si>
    <t>40.3%</t>
  </si>
  <si>
    <t>+/-1.6</t>
  </si>
  <si>
    <t>+/-659</t>
  </si>
  <si>
    <t>17.8%</t>
  </si>
  <si>
    <t>9.1%</t>
  </si>
  <si>
    <t>+/-1,500</t>
  </si>
  <si>
    <t>+/-1,071</t>
  </si>
  <si>
    <t>40.0%</t>
  </si>
  <si>
    <t>+/-969</t>
  </si>
  <si>
    <t>+/-297</t>
  </si>
  <si>
    <t>+/-300</t>
  </si>
  <si>
    <t>+/-662</t>
  </si>
  <si>
    <t>+/-1,454</t>
  </si>
  <si>
    <t>+/-987</t>
  </si>
  <si>
    <t>32.3%</t>
  </si>
  <si>
    <t>+/-992</t>
  </si>
  <si>
    <t>39.3%</t>
  </si>
  <si>
    <t>+/-403</t>
  </si>
  <si>
    <t>4.0%</t>
  </si>
  <si>
    <t>+/-386</t>
  </si>
  <si>
    <t>+/-632</t>
  </si>
  <si>
    <t>+/-482</t>
  </si>
  <si>
    <t>+/-343</t>
  </si>
  <si>
    <t>52.6%</t>
  </si>
  <si>
    <t>+/-4.5</t>
  </si>
  <si>
    <t>+/-204</t>
  </si>
  <si>
    <t>12.2%</t>
  </si>
  <si>
    <t>+/-3.5</t>
  </si>
  <si>
    <t>+/-197</t>
  </si>
  <si>
    <t>11.2%</t>
  </si>
  <si>
    <t>+/-3.2</t>
  </si>
  <si>
    <t>+/-193</t>
  </si>
  <si>
    <t>10.3%</t>
  </si>
  <si>
    <t>+/-198</t>
  </si>
  <si>
    <t>18.8%</t>
  </si>
  <si>
    <t>+/-3.6</t>
  </si>
  <si>
    <t>+/-265</t>
  </si>
  <si>
    <t>62.8%</t>
  </si>
  <si>
    <t>+/-5.1</t>
  </si>
  <si>
    <t>+/-283</t>
  </si>
  <si>
    <t>58.8%</t>
  </si>
  <si>
    <t>+/-6.9</t>
  </si>
  <si>
    <t>+/-224</t>
  </si>
  <si>
    <t>+/-788</t>
  </si>
  <si>
    <t>38.4%</t>
  </si>
  <si>
    <t>+/-686</t>
  </si>
  <si>
    <t>24.3%</t>
  </si>
  <si>
    <t>+/-750</t>
  </si>
  <si>
    <t>29.1%</t>
  </si>
  <si>
    <t>+/-1,789</t>
  </si>
  <si>
    <t>+/-411</t>
  </si>
  <si>
    <t>+/-784</t>
  </si>
  <si>
    <t>+/-1,121</t>
  </si>
  <si>
    <t>28.9%</t>
  </si>
  <si>
    <t>+/-1,211</t>
  </si>
  <si>
    <t>29.5%</t>
  </si>
  <si>
    <t>+/-649</t>
  </si>
  <si>
    <t>+/-679</t>
  </si>
  <si>
    <t>+/-536</t>
  </si>
  <si>
    <t>82.8%</t>
  </si>
  <si>
    <t>+/-2,107</t>
  </si>
  <si>
    <t>+/-756</t>
  </si>
  <si>
    <t>11.9%</t>
  </si>
  <si>
    <t>+/-801</t>
  </si>
  <si>
    <t>+/-2,827</t>
  </si>
  <si>
    <t>+/-2,787</t>
  </si>
  <si>
    <t>98.4%</t>
  </si>
  <si>
    <t>+/-2,797</t>
  </si>
  <si>
    <t>97.8%</t>
  </si>
  <si>
    <t>+/-2,550</t>
  </si>
  <si>
    <t>71.5%</t>
  </si>
  <si>
    <t>+/-1,392</t>
  </si>
  <si>
    <t>26.3%</t>
  </si>
  <si>
    <t>+/-207</t>
  </si>
  <si>
    <t>+/-477</t>
  </si>
  <si>
    <t>1.6%</t>
  </si>
  <si>
    <t>+/-285</t>
  </si>
  <si>
    <t>54.1%</t>
  </si>
  <si>
    <t>+/-7.3</t>
  </si>
  <si>
    <t>+/-311</t>
  </si>
  <si>
    <t>45.9%</t>
  </si>
  <si>
    <t>+/-196</t>
  </si>
  <si>
    <t>+/-87</t>
  </si>
  <si>
    <t>+/-3.3</t>
  </si>
  <si>
    <t>+/-217</t>
  </si>
  <si>
    <t>+/-6.5</t>
  </si>
  <si>
    <t>+/-104</t>
  </si>
  <si>
    <t>+/-3.9</t>
  </si>
  <si>
    <t>+/-97</t>
  </si>
  <si>
    <t>+/-296</t>
  </si>
  <si>
    <t>+/-8.5</t>
  </si>
  <si>
    <t>+/-135</t>
  </si>
  <si>
    <t>16.9%</t>
  </si>
  <si>
    <t>+/-2,679</t>
  </si>
  <si>
    <t>+/-2,473</t>
  </si>
  <si>
    <t>87.6%</t>
  </si>
  <si>
    <t>+/-1,189</t>
  </si>
  <si>
    <t>+/-797</t>
  </si>
  <si>
    <t>6.0%</t>
  </si>
  <si>
    <t>+/-246</t>
  </si>
  <si>
    <t>+/-361</t>
  </si>
  <si>
    <t>+/-110</t>
  </si>
  <si>
    <t>+/-398</t>
  </si>
  <si>
    <t>+/-238</t>
  </si>
  <si>
    <t>+/-815</t>
  </si>
  <si>
    <t>4.7%</t>
  </si>
  <si>
    <t>+/-286</t>
  </si>
  <si>
    <t>59.4%</t>
  </si>
  <si>
    <t>39.7%</t>
  </si>
  <si>
    <t>23.5%</t>
  </si>
  <si>
    <t>+/-4,370</t>
  </si>
  <si>
    <t>35.8%</t>
  </si>
  <si>
    <t>+/-4,234</t>
  </si>
  <si>
    <t>57.6%</t>
  </si>
  <si>
    <t>+/-957</t>
  </si>
  <si>
    <t>+/-1,177</t>
  </si>
  <si>
    <t>+/-1,832</t>
  </si>
  <si>
    <t>3.9%</t>
  </si>
  <si>
    <t>+/-3,284</t>
  </si>
  <si>
    <t>+/-4,845</t>
  </si>
  <si>
    <t>28.0%</t>
  </si>
  <si>
    <t>+/-4,927</t>
  </si>
  <si>
    <t>55.9%</t>
  </si>
  <si>
    <t>+/-2,269</t>
  </si>
  <si>
    <t>+/-2,540</t>
  </si>
  <si>
    <t>13.1%</t>
  </si>
  <si>
    <t>+/-3,262</t>
  </si>
  <si>
    <t>+/-1,568</t>
  </si>
  <si>
    <t>17.1%</t>
  </si>
  <si>
    <t>+/-726</t>
  </si>
  <si>
    <t>+/-713</t>
  </si>
  <si>
    <t>+/-716</t>
  </si>
  <si>
    <t>+/-884</t>
  </si>
  <si>
    <t>+/-1,019</t>
  </si>
  <si>
    <t>62.6%</t>
  </si>
  <si>
    <t>+/-1,396</t>
  </si>
  <si>
    <t>75.8%</t>
  </si>
  <si>
    <t>+/-5,374</t>
  </si>
  <si>
    <t>+/-1,682</t>
  </si>
  <si>
    <t>+/-1,480</t>
  </si>
  <si>
    <t>+/-3,137</t>
  </si>
  <si>
    <t>18.6%</t>
  </si>
  <si>
    <t>+/-4,244</t>
  </si>
  <si>
    <t>40.6%</t>
  </si>
  <si>
    <t>+/-3,616</t>
  </si>
  <si>
    <t>+/-3,918</t>
  </si>
  <si>
    <t>8.6%</t>
  </si>
  <si>
    <t>+/-2,705</t>
  </si>
  <si>
    <t>+/-6,893</t>
  </si>
  <si>
    <t>14.9%</t>
  </si>
  <si>
    <t>+/-5,474</t>
  </si>
  <si>
    <t>+/-3,405</t>
  </si>
  <si>
    <t>+/-6,982</t>
  </si>
  <si>
    <t>32.4%</t>
  </si>
  <si>
    <t>+/-6,307</t>
  </si>
  <si>
    <t>16.1%</t>
  </si>
  <si>
    <t>85.9%</t>
  </si>
  <si>
    <t>48.5%</t>
  </si>
  <si>
    <t>+/-4,865</t>
  </si>
  <si>
    <t>+/-2,228</t>
  </si>
  <si>
    <t>+/-8,306</t>
  </si>
  <si>
    <t>+/-7,905</t>
  </si>
  <si>
    <t>+/-7,506</t>
  </si>
  <si>
    <t>33.3%</t>
  </si>
  <si>
    <t>+/-7,032</t>
  </si>
  <si>
    <t>+/-4,049</t>
  </si>
  <si>
    <t>+/-2,544</t>
  </si>
  <si>
    <t>+/-10,819</t>
  </si>
  <si>
    <t>65.0%</t>
  </si>
  <si>
    <t>+/-8,822</t>
  </si>
  <si>
    <t>+/-10,426</t>
  </si>
  <si>
    <t>+/-10,821</t>
  </si>
  <si>
    <t>+/-1,176</t>
  </si>
  <si>
    <t>+/-10,911</t>
  </si>
  <si>
    <t>98.1%</t>
  </si>
  <si>
    <t>+/-886</t>
  </si>
  <si>
    <t>+/-1,352</t>
  </si>
  <si>
    <t>+/-855</t>
  </si>
  <si>
    <t>+/-854</t>
  </si>
  <si>
    <t>+/-7,309</t>
  </si>
  <si>
    <t>+/-8,878</t>
  </si>
  <si>
    <t>22.7%</t>
  </si>
  <si>
    <t>+/-12,146</t>
  </si>
  <si>
    <t>77.3%</t>
  </si>
  <si>
    <t>+/-8,361</t>
  </si>
  <si>
    <t>37.3%</t>
  </si>
  <si>
    <t>+/-427</t>
  </si>
  <si>
    <t>+/-8,151</t>
  </si>
  <si>
    <t>7.8%</t>
  </si>
  <si>
    <t>+/-3,668</t>
  </si>
  <si>
    <t>2.4%</t>
  </si>
  <si>
    <t>+/-12,609</t>
  </si>
  <si>
    <t>69.0%</t>
  </si>
  <si>
    <t>+/-8,254</t>
  </si>
  <si>
    <t>34.8%</t>
  </si>
  <si>
    <t>+/-740</t>
  </si>
  <si>
    <t>+/-395</t>
  </si>
  <si>
    <t>+/-1.8</t>
  </si>
  <si>
    <t>+/-235</t>
  </si>
  <si>
    <t>+/-524</t>
  </si>
  <si>
    <t>14.7%</t>
  </si>
  <si>
    <t>48.8%</t>
  </si>
  <si>
    <t>+/-780</t>
  </si>
  <si>
    <t>+/-846</t>
  </si>
  <si>
    <t>39.1%</t>
  </si>
  <si>
    <t>+/-814</t>
  </si>
  <si>
    <t>51.1%</t>
  </si>
  <si>
    <t>+/-220</t>
  </si>
  <si>
    <t>+/-392</t>
  </si>
  <si>
    <t>+/-769</t>
  </si>
  <si>
    <t>+/-714</t>
  </si>
  <si>
    <t>49.2%</t>
  </si>
  <si>
    <t>+/-304</t>
  </si>
  <si>
    <t>+/-379</t>
  </si>
  <si>
    <t>+/-455</t>
  </si>
  <si>
    <t>+/-675</t>
  </si>
  <si>
    <t>+/-422</t>
  </si>
  <si>
    <t>33.7%</t>
  </si>
  <si>
    <t>+/-5.6</t>
  </si>
  <si>
    <t>+/-133</t>
  </si>
  <si>
    <t>+/-2.0</t>
  </si>
  <si>
    <t>+/-128</t>
  </si>
  <si>
    <t>+/-176</t>
  </si>
  <si>
    <t>5.6%</t>
  </si>
  <si>
    <t>+/-2.6</t>
  </si>
  <si>
    <t>+/-334</t>
  </si>
  <si>
    <t>+/-4.6</t>
  </si>
  <si>
    <t>+/-259</t>
  </si>
  <si>
    <t>55.4%</t>
  </si>
  <si>
    <t>+/-5.0</t>
  </si>
  <si>
    <t>+/-388</t>
  </si>
  <si>
    <t>82.3%</t>
  </si>
  <si>
    <t>+/-5.4</t>
  </si>
  <si>
    <t>+/-1,366</t>
  </si>
  <si>
    <t>+/-316</t>
  </si>
  <si>
    <t>+/-312</t>
  </si>
  <si>
    <t>+/-667</t>
  </si>
  <si>
    <t>+/-832</t>
  </si>
  <si>
    <t>+/-866</t>
  </si>
  <si>
    <t>+/-498</t>
  </si>
  <si>
    <t>+/-717</t>
  </si>
  <si>
    <t>+/-1,026</t>
  </si>
  <si>
    <t>34.4%</t>
  </si>
  <si>
    <t>+/-1,003</t>
  </si>
  <si>
    <t>26.4%</t>
  </si>
  <si>
    <t>+/-781</t>
  </si>
  <si>
    <t>+/-771</t>
  </si>
  <si>
    <t>+/-378</t>
  </si>
  <si>
    <t>85.7%</t>
  </si>
  <si>
    <t>+/-1.1</t>
  </si>
  <si>
    <t>+/-1,051</t>
  </si>
  <si>
    <t>+/-594</t>
  </si>
  <si>
    <t>3.5%</t>
  </si>
  <si>
    <t>+/-1,842</t>
  </si>
  <si>
    <t>+/-2,196</t>
  </si>
  <si>
    <t>73.6%</t>
  </si>
  <si>
    <t>+/-1,924</t>
  </si>
  <si>
    <t>55.3%</t>
  </si>
  <si>
    <t>+/-1,933</t>
  </si>
  <si>
    <t>40.1%</t>
  </si>
  <si>
    <t>+/-1,001</t>
  </si>
  <si>
    <t>15.3%</t>
  </si>
  <si>
    <t>+/-1,552</t>
  </si>
  <si>
    <t>18.3%</t>
  </si>
  <si>
    <t>+/-1,640</t>
  </si>
  <si>
    <t>+/-1,290</t>
  </si>
  <si>
    <t>+/-3.0</t>
  </si>
  <si>
    <t>+/-1,345</t>
  </si>
  <si>
    <t>51.2%</t>
  </si>
  <si>
    <t>25.8%</t>
  </si>
  <si>
    <t>+/-1,507</t>
  </si>
  <si>
    <t>+/-173</t>
  </si>
  <si>
    <t>+/-445</t>
  </si>
  <si>
    <t>+/-111</t>
  </si>
  <si>
    <t>+/-1,618</t>
  </si>
  <si>
    <t>91.9%</t>
  </si>
  <si>
    <t>+/-50</t>
  </si>
  <si>
    <t>+/-1,620</t>
  </si>
  <si>
    <t>+/-1,931</t>
  </si>
  <si>
    <t>47.8%</t>
  </si>
  <si>
    <t>+/-2,009</t>
  </si>
  <si>
    <t>+/-1,174</t>
  </si>
  <si>
    <t>14.2%</t>
  </si>
  <si>
    <t>+/-374</t>
  </si>
  <si>
    <t>+/-114</t>
  </si>
  <si>
    <t>+/-1,445</t>
  </si>
  <si>
    <t>12.8%</t>
  </si>
  <si>
    <t>+/-2,240</t>
  </si>
  <si>
    <t>36.2%</t>
  </si>
  <si>
    <t>10.0%</t>
  </si>
  <si>
    <t>+/-253</t>
  </si>
  <si>
    <t>+/-861</t>
  </si>
  <si>
    <t>+/-1,891</t>
  </si>
  <si>
    <t>+/-1,113</t>
  </si>
  <si>
    <t>43.7%</t>
  </si>
  <si>
    <t>+/-1,014</t>
  </si>
  <si>
    <t>44.7%</t>
  </si>
  <si>
    <t>+/-221</t>
  </si>
  <si>
    <t>+/-461</t>
  </si>
  <si>
    <t>+/-1,826</t>
  </si>
  <si>
    <t>+/-1,196</t>
  </si>
  <si>
    <t>+/-1.9</t>
  </si>
  <si>
    <t>+/-1,042</t>
  </si>
  <si>
    <t>46.4%</t>
  </si>
  <si>
    <t>+/-292</t>
  </si>
  <si>
    <t>+/-485</t>
  </si>
  <si>
    <t>+/-431</t>
  </si>
  <si>
    <t>+/-182</t>
  </si>
  <si>
    <t>20.4%</t>
  </si>
  <si>
    <t>+/-5.9</t>
  </si>
  <si>
    <t>+/-138</t>
  </si>
  <si>
    <t>8.5%</t>
  </si>
  <si>
    <t>+/-4.7</t>
  </si>
  <si>
    <t>+/-56</t>
  </si>
  <si>
    <t>+/-72</t>
  </si>
  <si>
    <t>+/-2.4</t>
  </si>
  <si>
    <t>+/-89</t>
  </si>
  <si>
    <t>+/-158</t>
  </si>
  <si>
    <t>68.3%</t>
  </si>
  <si>
    <t>+/-12.1</t>
  </si>
  <si>
    <t>+/-142</t>
  </si>
  <si>
    <t>67.6%</t>
  </si>
  <si>
    <t>+/-13.2</t>
  </si>
  <si>
    <t>+/-1,974</t>
  </si>
  <si>
    <t>+/-324</t>
  </si>
  <si>
    <t>+/-337</t>
  </si>
  <si>
    <t>+/-1,089</t>
  </si>
  <si>
    <t>39.2%</t>
  </si>
  <si>
    <t>+/-709</t>
  </si>
  <si>
    <t>21.4%</t>
  </si>
  <si>
    <t>+/-817</t>
  </si>
  <si>
    <t>29.2%</t>
  </si>
  <si>
    <t>+/-2,427</t>
  </si>
  <si>
    <t>+/-782</t>
  </si>
  <si>
    <t>9.7%</t>
  </si>
  <si>
    <t>+/-800</t>
  </si>
  <si>
    <t>+/-1,065</t>
  </si>
  <si>
    <t>21.2%</t>
  </si>
  <si>
    <t>+/-622</t>
  </si>
  <si>
    <t>19.6%</t>
  </si>
  <si>
    <t>+/-602</t>
  </si>
  <si>
    <t>79.6%</t>
  </si>
  <si>
    <t>32.2%</t>
  </si>
  <si>
    <t>+/-2,854</t>
  </si>
  <si>
    <t>+/-456</t>
  </si>
  <si>
    <t>+/-441</t>
  </si>
  <si>
    <t>+/-4,021</t>
  </si>
  <si>
    <t>+/-2,619</t>
  </si>
  <si>
    <t>62.5%</t>
  </si>
  <si>
    <t>60.8%</t>
  </si>
  <si>
    <t>+/-2,251</t>
  </si>
  <si>
    <t>+/-1,011</t>
  </si>
  <si>
    <t>11.6%</t>
  </si>
  <si>
    <t>+/-2,428</t>
  </si>
  <si>
    <t>+/-1,271</t>
  </si>
  <si>
    <t>43.2%</t>
  </si>
  <si>
    <t>+/-1,883</t>
  </si>
  <si>
    <t>56.8%</t>
  </si>
  <si>
    <t>+/-293</t>
  </si>
  <si>
    <t>+/-1,372</t>
  </si>
  <si>
    <t>+/-341</t>
  </si>
  <si>
    <t>+/-463</t>
  </si>
  <si>
    <t>+/-1,766</t>
  </si>
  <si>
    <t>+/-3,665</t>
  </si>
  <si>
    <t>+/-1,900</t>
  </si>
  <si>
    <t>+/-2,846</t>
  </si>
  <si>
    <t>54.7%</t>
  </si>
  <si>
    <t>+/-1,786</t>
  </si>
  <si>
    <t>21.1%</t>
  </si>
  <si>
    <t>+/-1,561</t>
  </si>
  <si>
    <t>+/-904</t>
  </si>
  <si>
    <t>+/-786</t>
  </si>
  <si>
    <t>+/-479</t>
  </si>
  <si>
    <t>+/-218</t>
  </si>
  <si>
    <t>41.7%</t>
  </si>
  <si>
    <t>+/-3,890</t>
  </si>
  <si>
    <t>+/-2,922</t>
  </si>
  <si>
    <t>53.5%</t>
  </si>
  <si>
    <t>+/-2,162</t>
  </si>
  <si>
    <t>34.6%</t>
  </si>
  <si>
    <t>+/-528</t>
  </si>
  <si>
    <t>+/-442</t>
  </si>
  <si>
    <t>+/-917</t>
  </si>
  <si>
    <t>8.4%</t>
  </si>
  <si>
    <t>+/-4,793</t>
  </si>
  <si>
    <t>+/-2,805</t>
  </si>
  <si>
    <t>+/-2,566</t>
  </si>
  <si>
    <t>+/-595</t>
  </si>
  <si>
    <t>+/-746</t>
  </si>
  <si>
    <t>+/-1,231</t>
  </si>
  <si>
    <t>+/-705</t>
  </si>
  <si>
    <t>+/-504</t>
  </si>
  <si>
    <t>44.0%</t>
  </si>
  <si>
    <t>+/-3.7</t>
  </si>
  <si>
    <t>+/-229</t>
  </si>
  <si>
    <t>+/-2.2</t>
  </si>
  <si>
    <t>+/-205</t>
  </si>
  <si>
    <t>+/-318</t>
  </si>
  <si>
    <t>18.1%</t>
  </si>
  <si>
    <t>+/-2.9</t>
  </si>
  <si>
    <t>+/-345</t>
  </si>
  <si>
    <t>+/-4.3</t>
  </si>
  <si>
    <t>+/-344</t>
  </si>
  <si>
    <t>59.3%</t>
  </si>
  <si>
    <t>+/-6,559</t>
  </si>
  <si>
    <t>+/-1,404</t>
  </si>
  <si>
    <t>+/-1,168</t>
  </si>
  <si>
    <t>+/-3,828</t>
  </si>
  <si>
    <t>+/-2,479</t>
  </si>
  <si>
    <t>+/-2,660</t>
  </si>
  <si>
    <t>+/-5,319</t>
  </si>
  <si>
    <t>+/-812</t>
  </si>
  <si>
    <t>+/-1,162</t>
  </si>
  <si>
    <t>+/-1,750</t>
  </si>
  <si>
    <t>+/-1,139</t>
  </si>
  <si>
    <t>+/-2,029</t>
  </si>
  <si>
    <t>+/-1,482</t>
  </si>
  <si>
    <t>10.9%</t>
  </si>
  <si>
    <t>32.1%</t>
  </si>
  <si>
    <t>+/-6,771</t>
  </si>
  <si>
    <t>+/-1,399</t>
  </si>
  <si>
    <t>+/-11,804</t>
  </si>
  <si>
    <t>+/-10,946</t>
  </si>
  <si>
    <t>92.9%</t>
  </si>
  <si>
    <t>+/-10,671</t>
  </si>
  <si>
    <t>89.7%</t>
  </si>
  <si>
    <t>+/-9,099</t>
  </si>
  <si>
    <t>71.2%</t>
  </si>
  <si>
    <t>+/-3,173</t>
  </si>
  <si>
    <t>+/-1,150</t>
  </si>
  <si>
    <t>+/-2,365</t>
  </si>
  <si>
    <t>+/-1,889</t>
  </si>
  <si>
    <t>65.6%</t>
  </si>
  <si>
    <t>+/-626</t>
  </si>
  <si>
    <t>67.9%</t>
  </si>
  <si>
    <t>+/-290</t>
  </si>
  <si>
    <t>+/-10,308</t>
  </si>
  <si>
    <t>+/-9,213</t>
  </si>
  <si>
    <t>85.3%</t>
  </si>
  <si>
    <t>+/-3,624</t>
  </si>
  <si>
    <t>+/-1,305</t>
  </si>
  <si>
    <t>+/-1,082</t>
  </si>
  <si>
    <t>+/-2,407</t>
  </si>
  <si>
    <t>+/-806</t>
  </si>
  <si>
    <t>+/-863</t>
  </si>
  <si>
    <t>+/-385</t>
  </si>
  <si>
    <t>Number</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</si>
  <si>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</si>
  <si>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</si>
  <si>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</si>
  <si>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</si>
  <si>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</si>
  <si>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</si>
  <si>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</si>
  <si>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</si>
  <si>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</si>
  <si>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</si>
  <si>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</si>
  <si>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 degree</t>
  </si>
  <si>
    <t xml:space="preserve">    Bachelor's degree</t>
  </si>
  <si>
    <t xml:space="preserve">    Graduate or professional degree</t>
  </si>
  <si>
    <t xml:space="preserve">    Percent high school graduate or higher</t>
  </si>
  <si>
    <t xml:space="preserve">    Percent bachelor's degree or higher</t>
  </si>
  <si>
    <t>GRANDPARENTS AS CAREGIVERS</t>
  </si>
  <si>
    <t xml:space="preserve">  Grandparent living in household with one or more own grandchildren under 18 years</t>
  </si>
  <si>
    <t xml:space="preserve">    Grandparent responsible for grandchildren</t>
  </si>
  <si>
    <t xml:space="preserve">  Civilian population 18 years and over</t>
  </si>
  <si>
    <t xml:space="preserve">    Civilian veterans</t>
  </si>
  <si>
    <t xml:space="preserve">  Population 5 years and over</t>
  </si>
  <si>
    <t xml:space="preserve">        Different state</t>
  </si>
  <si>
    <t>NATIVITY AND PLACE OF BIRTH</t>
  </si>
  <si>
    <t xml:space="preserve">  Total population</t>
  </si>
  <si>
    <t xml:space="preserve">      Born in United States</t>
  </si>
  <si>
    <t xml:space="preserve">        State of residence</t>
  </si>
  <si>
    <t xml:space="preserve">      Born outside United States</t>
  </si>
  <si>
    <t xml:space="preserve">      Naturalized citizen</t>
  </si>
  <si>
    <t xml:space="preserve">      Not a citizen</t>
  </si>
  <si>
    <t>REGION OF BIRTH OF FOREIGN BORN</t>
  </si>
  <si>
    <t xml:space="preserve">  Total (excluding born at sea)</t>
  </si>
  <si>
    <t xml:space="preserve">    Europe</t>
  </si>
  <si>
    <t xml:space="preserve">    Asia</t>
  </si>
  <si>
    <t xml:space="preserve">    Africa</t>
  </si>
  <si>
    <t xml:space="preserve">    Oceania</t>
  </si>
  <si>
    <t xml:space="preserve">    Latin America</t>
  </si>
  <si>
    <t xml:space="preserve">    Northern America</t>
  </si>
  <si>
    <t xml:space="preserve">    English only</t>
  </si>
  <si>
    <t xml:space="preserve">    Language other than English</t>
  </si>
  <si>
    <t xml:space="preserve">      Spanish</t>
  </si>
  <si>
    <t xml:space="preserve">        Speak English less than "very well"</t>
  </si>
  <si>
    <t xml:space="preserve">      Other Indo-European languages</t>
  </si>
  <si>
    <t xml:space="preserve">      Asian and Pacific Island languages</t>
  </si>
  <si>
    <t>+/-833</t>
  </si>
  <si>
    <t>+/-19,250</t>
  </si>
  <si>
    <t>38.5%</t>
  </si>
  <si>
    <t>+/-24,839</t>
  </si>
  <si>
    <t>49.6%</t>
  </si>
  <si>
    <t>+/-4,333</t>
  </si>
  <si>
    <t>+/-3,915</t>
  </si>
  <si>
    <t>+/-8,807</t>
  </si>
  <si>
    <t>+/-798</t>
  </si>
  <si>
    <t>+/-17,363</t>
  </si>
  <si>
    <t>31.1%</t>
  </si>
  <si>
    <t>+/-22,408</t>
  </si>
  <si>
    <t>46.9%</t>
  </si>
  <si>
    <t>+/-5,125</t>
  </si>
  <si>
    <t>+/-6,285</t>
  </si>
  <si>
    <t>+/-9,206</t>
  </si>
  <si>
    <t>73.4%</t>
  </si>
  <si>
    <t>+/-4,014</t>
  </si>
  <si>
    <t>61.4%</t>
  </si>
  <si>
    <t>+/-2,988</t>
  </si>
  <si>
    <t>+/-2,788</t>
  </si>
  <si>
    <t>+/-2,005</t>
  </si>
  <si>
    <t>+/-2,253</t>
  </si>
  <si>
    <t>73.1%</t>
  </si>
  <si>
    <t>59.8%</t>
  </si>
  <si>
    <t>15.1%</t>
  </si>
  <si>
    <t>2006-2010 American Community Survey (ACS)</t>
  </si>
  <si>
    <t>100%</t>
  </si>
  <si>
    <t>39.5%</t>
  </si>
  <si>
    <t>73.8%</t>
  </si>
  <si>
    <t>26.2%</t>
  </si>
  <si>
    <t>32.9%</t>
  </si>
  <si>
    <t>92.3%</t>
  </si>
  <si>
    <t>91.4%</t>
  </si>
  <si>
    <t>54.5%</t>
  </si>
  <si>
    <t>36.9%</t>
  </si>
  <si>
    <t>52.3%</t>
  </si>
  <si>
    <t>26.5%</t>
  </si>
  <si>
    <t>10.7%</t>
  </si>
  <si>
    <t>76.9%</t>
  </si>
  <si>
    <t>74.1%</t>
  </si>
  <si>
    <t>56.1%</t>
  </si>
  <si>
    <t>23.1%</t>
  </si>
  <si>
    <t>13.5%</t>
  </si>
  <si>
    <t>71.3%</t>
  </si>
  <si>
    <t>68.7%</t>
  </si>
  <si>
    <t>49.9%</t>
  </si>
  <si>
    <t>28.7%</t>
  </si>
  <si>
    <t>38.7%</t>
  </si>
  <si>
    <t>17.3%</t>
  </si>
  <si>
    <t>17.7%</t>
  </si>
  <si>
    <t>88.6%</t>
  </si>
  <si>
    <t>2.2%</t>
  </si>
  <si>
    <t>5.1%</t>
  </si>
  <si>
    <t>67.7%</t>
  </si>
  <si>
    <t>98.2%</t>
  </si>
  <si>
    <t>14.3%</t>
  </si>
  <si>
    <t>97.1%</t>
  </si>
  <si>
    <t>69.2%</t>
  </si>
  <si>
    <t>27.9%</t>
  </si>
  <si>
    <t>59.9%</t>
  </si>
  <si>
    <t>13.8%</t>
  </si>
  <si>
    <t>95.8%</t>
  </si>
  <si>
    <t>57.9%</t>
  </si>
  <si>
    <t>50.6%</t>
  </si>
  <si>
    <t>Population 5 years and over</t>
  </si>
  <si>
    <t>Males 15 years and over</t>
  </si>
  <si>
    <t>Females 15 years and over</t>
  </si>
  <si>
    <t>Number of grandparents living with own grandchildren under 18 years</t>
  </si>
  <si>
    <t xml:space="preserve">    Who are female</t>
  </si>
  <si>
    <t xml:space="preserve">    Who are married</t>
  </si>
  <si>
    <t>Foreign-born population (excluding population born at sea)</t>
  </si>
  <si>
    <t xml:space="preserve">      Born in Puerto Rico, U.S. Island areas, or born abroad to American parent(s)</t>
  </si>
  <si>
    <t xml:space="preserve">  Years responsible for grandchildren</t>
  </si>
  <si>
    <t>Change, 2006-2010 ACS to 2000 Census</t>
  </si>
  <si>
    <t>Numerical</t>
  </si>
  <si>
    <t>Data Not Available</t>
  </si>
  <si>
    <t>100.0%</t>
  </si>
  <si>
    <t>26.9%</t>
  </si>
  <si>
    <t>12.6%</t>
  </si>
  <si>
    <t>90.3%</t>
  </si>
  <si>
    <t>3.1%</t>
  </si>
  <si>
    <t>6.1%</t>
  </si>
  <si>
    <t>20.8%</t>
  </si>
  <si>
    <t>25.1%</t>
  </si>
  <si>
    <t>15%</t>
  </si>
  <si>
    <t>24.2%</t>
  </si>
  <si>
    <t>30.7%</t>
  </si>
  <si>
    <t>47.5%</t>
  </si>
  <si>
    <t>9.0%</t>
  </si>
  <si>
    <t>95.0%</t>
  </si>
  <si>
    <t>43.5%</t>
  </si>
  <si>
    <t>4.8%</t>
  </si>
  <si>
    <t>86.2%</t>
  </si>
  <si>
    <t>49.5%</t>
  </si>
  <si>
    <t>13.4%</t>
  </si>
  <si>
    <t>19.3%</t>
  </si>
  <si>
    <t>38.3%</t>
  </si>
  <si>
    <t>11.4%</t>
  </si>
  <si>
    <t>14.5%</t>
  </si>
  <si>
    <t>16.3%</t>
  </si>
  <si>
    <t>28.4%</t>
  </si>
  <si>
    <t>80.4%</t>
  </si>
  <si>
    <t>42.3%</t>
  </si>
  <si>
    <t>6.5%</t>
  </si>
  <si>
    <t>2%</t>
  </si>
  <si>
    <t>73.3%</t>
  </si>
  <si>
    <t>18.4%</t>
  </si>
  <si>
    <t>26.0%</t>
  </si>
  <si>
    <t>42.5%</t>
  </si>
  <si>
    <t>23.2%</t>
  </si>
  <si>
    <t>15.7%</t>
  </si>
  <si>
    <t>25.3%</t>
  </si>
  <si>
    <t>7.6%</t>
  </si>
  <si>
    <t>56.3%</t>
  </si>
  <si>
    <t>16.5%</t>
  </si>
  <si>
    <t>1.8%</t>
  </si>
  <si>
    <t>12.9%</t>
  </si>
  <si>
    <t>34.5%</t>
  </si>
  <si>
    <t>15.8%</t>
  </si>
  <si>
    <t>56.0%</t>
  </si>
  <si>
    <t>6.9%</t>
  </si>
  <si>
    <t>41.4%</t>
  </si>
  <si>
    <t>29.7%</t>
  </si>
  <si>
    <t>7.4%</t>
  </si>
  <si>
    <t>22.6%</t>
  </si>
  <si>
    <t>63.2%</t>
  </si>
  <si>
    <t>36.8%</t>
  </si>
  <si>
    <t>12.3%</t>
  </si>
  <si>
    <t>3.6%</t>
  </si>
  <si>
    <t>33.0%</t>
  </si>
  <si>
    <t>43.1%</t>
  </si>
  <si>
    <t>66.5%</t>
  </si>
  <si>
    <t>33.5%</t>
  </si>
  <si>
    <t>12.7%</t>
  </si>
  <si>
    <t>6.2%</t>
  </si>
  <si>
    <t>2000 Census</t>
  </si>
  <si>
    <t>Population Group: Hispanic or Latino (of any race)</t>
  </si>
  <si>
    <t>SOCIAL CHARACTERISTICS FOR THE STATE OF CALIFORNIA</t>
  </si>
  <si>
    <t>Population Group: Total Population</t>
  </si>
  <si>
    <t>Population Group: White Alone, Not Hispanic or Latino</t>
  </si>
  <si>
    <t xml:space="preserve">      1 to 2 years</t>
  </si>
  <si>
    <t xml:space="preserve">      3 to 4 years</t>
  </si>
  <si>
    <t xml:space="preserve">      5 years or more</t>
  </si>
  <si>
    <t>Population Group: Black or African American alone, not Hispanic or Latino</t>
  </si>
  <si>
    <t>Population Group: American Indian and Alaska Native alone, not Hispanic or Latino</t>
  </si>
  <si>
    <t>Population Group: Asian alone, not Hispanic or Latino</t>
  </si>
  <si>
    <t>Population Group: Native Hawaiian and Other Pacific Islander alone, not Hispanic or Latino</t>
  </si>
  <si>
    <t>Population Group: Some other race alone, not Hispanic or Latino</t>
  </si>
  <si>
    <t>Population Group: Two or more races, not Hispanic or Latino</t>
  </si>
  <si>
    <t>California by Race and Hispanic Origin</t>
  </si>
  <si>
    <t>Source:</t>
  </si>
  <si>
    <t>U.S. Census Bureau</t>
  </si>
  <si>
    <t>Census 2000 Summary File 4 (SF 4)</t>
  </si>
  <si>
    <t xml:space="preserve">2006-2010 American Community Survey Selected Population Tables </t>
  </si>
  <si>
    <t>Extract Generated by:</t>
  </si>
  <si>
    <t xml:space="preserve">  California State Data Center</t>
  </si>
  <si>
    <t xml:space="preserve">  Demographic Research Unit</t>
  </si>
  <si>
    <t xml:space="preserve">  Department of Finance</t>
  </si>
  <si>
    <t xml:space="preserve">  e-mail:  ficalpop@dof.ca.gov</t>
  </si>
  <si>
    <t xml:space="preserve">  phone:  916-323-4086</t>
  </si>
  <si>
    <t xml:space="preserve">  Web:  http://www.dof.ca.gov/research/demographic/</t>
  </si>
  <si>
    <t>Margin of Error (MOE):</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</si>
  <si>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The margin of error was not published for the 2000 Census.</t>
  </si>
  <si>
    <t>Explanation of Table Symbols:</t>
  </si>
  <si>
    <t>1. An '**' entry in the margin of error column indicates that either no sample observations or too few sample observations were available to compute a standard error and thus the margin of error. A statistical test is not appropriate.</t>
  </si>
  <si>
    <t>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t>
  </si>
  <si>
    <t>3. An '-' following a median estimate means the median falls in the lowest interval of an open-ended distribution.</t>
  </si>
  <si>
    <t>4. An '+' following a median estimate means the median falls in the upper interval of an open-ended distribution.</t>
  </si>
  <si>
    <t>5. An '***' entry in the margin of error column indicates that the median falls in the lowest interval or upper interval of an open-ended distribution. A statistical test is not appropriate.</t>
  </si>
  <si>
    <t>6. An '*****' entry in the margin of error column indicates that the estimate is controlled. A statistical test for sampling variability is not appropriate.</t>
  </si>
  <si>
    <t>7. An 'N' entry in the estimate and margin of error columns indicates that data for this geographic area cannot be displayed because the number of sample cases is too small.</t>
  </si>
  <si>
    <t>8. An '(X)' means that the estimate is not applicable or not available.</t>
  </si>
  <si>
    <t>Social Characteristics</t>
  </si>
  <si>
    <t>(X) Not applicable or not available.</t>
  </si>
  <si>
    <t xml:space="preserve">Source:  </t>
  </si>
  <si>
    <t>An '*****' entry in the margin of error column indicates that the estimate is controlled. A statistical test for sampling variability is not appropriate.</t>
  </si>
  <si>
    <t>+/-6,311</t>
  </si>
  <si>
    <t>Population 3 years and over enrolled in school</t>
  </si>
  <si>
    <t>Population 25 years and over</t>
  </si>
  <si>
    <t>Civilian population 18 years and over</t>
  </si>
  <si>
    <t>Total population</t>
  </si>
  <si>
    <t>Foreign born</t>
  </si>
  <si>
    <t>Responsible for grandchildren</t>
  </si>
  <si>
    <t>U.S. CITIZENSHIP STATUS</t>
  </si>
  <si>
    <t xml:space="preserve">    Never married</t>
  </si>
  <si>
    <t xml:space="preserve">    Now married, except separated</t>
  </si>
  <si>
    <t xml:space="preserve">    Separated</t>
  </si>
  <si>
    <t xml:space="preserve">    Widowed</t>
  </si>
  <si>
    <t xml:space="preserve">    Divorced</t>
  </si>
  <si>
    <t xml:space="preserve">   Nursery school, preschool</t>
  </si>
  <si>
    <t xml:space="preserve">   Kindergarten</t>
  </si>
  <si>
    <t xml:space="preserve">   Elementary school (grades 1-8)</t>
  </si>
  <si>
    <t xml:space="preserve">   High school (grades 9-12)</t>
  </si>
  <si>
    <t xml:space="preserve">   College or graduate school</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</si>
  <si>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</si>
  <si>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</si>
  <si>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</si>
  <si>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</si>
  <si>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</si>
  <si>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</si>
  <si>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</si>
  <si>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</si>
  <si>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</si>
  <si>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 xml:space="preserve">   Never married </t>
  </si>
  <si>
    <t xml:space="preserve">   Now married, except separated</t>
  </si>
  <si>
    <t xml:space="preserve">   Separated</t>
  </si>
  <si>
    <t xml:space="preserve">   Widowed</t>
  </si>
  <si>
    <t xml:space="preserve">   Divorced</t>
  </si>
  <si>
    <t xml:space="preserve">   Never married</t>
  </si>
  <si>
    <t xml:space="preserve">   Foreign born</t>
  </si>
  <si>
    <t>15.5%</t>
  </si>
  <si>
    <t>16.8%</t>
  </si>
  <si>
    <t>11.1%</t>
  </si>
  <si>
    <t>11.7%</t>
  </si>
  <si>
    <t xml:space="preserve">    Foreign born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</si>
</sst>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8" formatCode="[$-409]mmmm\ d\,\ yyyy;@"/>
  </numFmts>
  <fonts count="16">
    <font>
      <sz val="11"/>
      <color theme="1"/>
      <name val="Calibri"/>
      <family val="2"/>
      <scheme val="minor"/>
    </font>
    <font>
      <sz val="10"/>
      <color indexed="8"/>
      <name val="SansSerif"/>
    </font>
    <font>
      <b/>
      <sz val="10"/>
      <color indexed="8"/>
      <name val="SansSerif"/>
    </font>
    <font>
      <sz val="10"/>
      <name val="Arial"/>
      <family val="2"/>
    </font>
    <font>
      <b/>
      <sz val="10"/>
      <name val="Arial"/>
      <family val="2"/>
    </font>
    <font>
      <sz val="10"/>
      <name val="Gill Sans MT"/>
      <family val="2"/>
    </font>
    <font>
      <sz val="10"/>
      <color indexed="8"/>
      <name val="SAn serif"/>
    </font>
    <font>
      <sz val="11"/>
      <color theme="1"/>
      <name val="Calibri"/>
      <family val="2"/>
      <scheme val="minor"/>
    </font>
    <font>
      <sz val="11"/>
      <color theme="1"/>
      <name val="Arial"/>
      <family val="2"/>
    </font>
    <font>
      <b/>
      <sz val="11"/>
      <color theme="1"/>
      <name val="Calibri"/>
      <family val="2"/>
      <scheme val="minor"/>
    </font>
    <font>
      <b/>
      <sz val="12"/>
      <color theme="1"/>
      <name val="Calibri"/>
      <family val="2"/>
      <scheme val="minor"/>
    </font>
    <font>
      <sz val="10"/>
      <color theme="1"/>
      <name val="Arial"/>
      <family val="2"/>
    </font>
    <font>
      <b/>
      <sz val="12"/>
      <color theme="1"/>
      <name val="Arial"/>
      <family val="2"/>
    </font>
    <font>
      <b/>
      <sz val="10"/>
      <color theme="1"/>
      <name val="Arial"/>
      <family val="2"/>
    </font>
    <font>
      <sz val="10"/>
      <color theme="1"/>
      <name val="SAn serif"/>
    </font>
    <font>
      <b/>
      <sz val="10"/>
      <color theme="1"/>
      <name val="SAn serif"/>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124">
    <border>
      <left/>
      <right/>
      <top/>
      <bottom/>
      <diagonal/>
    </border>
    <border>
      <left/>
      <right/>
      <top style="thin">
        <color indexed="8"/>
      </top>
      <bottom style="thin">
        <color indexed="8"/>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diagonal/>
    </border>
    <border>
      <left style="medium">
        <color indexed="8"/>
      </left>
      <right style="thin">
        <color indexed="64"/>
      </right>
      <top style="thin">
        <color indexed="64"/>
      </top>
      <bottom style="thin">
        <color indexed="64"/>
      </bottom>
      <diagonal/>
    </border>
    <border>
      <left style="medium">
        <color indexed="8"/>
      </left>
      <right/>
      <top/>
      <bottom/>
      <diagonal/>
    </border>
    <border>
      <left style="thin">
        <color indexed="8"/>
      </left>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style="thin">
        <color indexed="8"/>
      </right>
      <top/>
      <bottom style="thin">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thin">
        <color indexed="64"/>
      </left>
      <right/>
      <top style="thin">
        <color indexed="64"/>
      </top>
      <bottom style="thin">
        <color indexed="64"/>
      </bottom>
      <diagonal/>
    </border>
    <border>
      <left style="medium">
        <color indexed="8"/>
      </left>
      <right/>
      <top style="thin">
        <color indexed="8"/>
      </top>
      <bottom style="thin">
        <color indexed="64"/>
      </bottom>
      <diagonal/>
    </border>
    <border>
      <left style="medium">
        <color indexed="8"/>
      </left>
      <right/>
      <top style="thin">
        <color indexed="64"/>
      </top>
      <bottom style="thin">
        <color indexed="8"/>
      </bottom>
      <diagonal/>
    </border>
    <border>
      <left style="thin">
        <color indexed="8"/>
      </left>
      <right/>
      <top style="thin">
        <color indexed="64"/>
      </top>
      <bottom style="thin">
        <color indexed="8"/>
      </bottom>
      <diagonal/>
    </border>
    <border>
      <left style="medium">
        <color indexed="64"/>
      </left>
      <right style="medium">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medium">
        <color indexed="64"/>
      </left>
      <right/>
      <top style="thin">
        <color indexed="8"/>
      </top>
      <bottom style="medium">
        <color indexed="64"/>
      </bottom>
      <diagonal/>
    </border>
    <border>
      <left style="medium">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8"/>
      </right>
      <top style="thin">
        <color indexed="64"/>
      </top>
      <bottom style="thin">
        <color indexed="8"/>
      </bottom>
      <diagonal/>
    </border>
    <border>
      <left style="medium">
        <color indexed="8"/>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8"/>
      </left>
      <right style="thin">
        <color indexed="8"/>
      </right>
      <top style="thin">
        <color indexed="64"/>
      </top>
      <bottom style="thin">
        <color indexed="64"/>
      </bottom>
      <diagonal/>
    </border>
    <border>
      <left style="medium">
        <color indexed="8"/>
      </left>
      <right style="thin">
        <color indexed="8"/>
      </right>
      <top style="thin">
        <color indexed="8"/>
      </top>
      <bottom style="thin">
        <color indexed="64"/>
      </bottom>
      <diagonal/>
    </border>
    <border>
      <left/>
      <right/>
      <top style="thin">
        <color indexed="8"/>
      </top>
      <bottom style="thin">
        <color indexed="64"/>
      </bottom>
      <diagonal/>
    </border>
    <border>
      <left style="medium">
        <color indexed="8"/>
      </left>
      <right/>
      <top/>
      <bottom style="thin">
        <color indexed="64"/>
      </bottom>
      <diagonal/>
    </border>
    <border>
      <left style="thin">
        <color indexed="8"/>
      </left>
      <right style="medium">
        <color indexed="8"/>
      </right>
      <top style="thin">
        <color indexed="8"/>
      </top>
      <bottom/>
      <diagonal/>
    </border>
    <border>
      <left style="thin">
        <color indexed="64"/>
      </left>
      <right style="medium">
        <color indexed="8"/>
      </right>
      <top style="thin">
        <color indexed="64"/>
      </top>
      <bottom style="thin">
        <color indexed="64"/>
      </bottom>
      <diagonal/>
    </border>
    <border>
      <left/>
      <right style="medium">
        <color indexed="8"/>
      </right>
      <top/>
      <bottom/>
      <diagonal/>
    </border>
    <border>
      <left style="thin">
        <color indexed="8"/>
      </left>
      <right style="medium">
        <color indexed="8"/>
      </right>
      <top/>
      <bottom style="thin">
        <color indexed="64"/>
      </bottom>
      <diagonal/>
    </border>
    <border>
      <left style="medium">
        <color indexed="8"/>
      </left>
      <right/>
      <top style="thin">
        <color indexed="8"/>
      </top>
      <bottom style="medium">
        <color indexed="8"/>
      </bottom>
      <diagonal/>
    </border>
    <border>
      <left style="medium">
        <color indexed="8"/>
      </left>
      <right style="thin">
        <color indexed="64"/>
      </right>
      <top style="thin">
        <color indexed="8"/>
      </top>
      <bottom style="thin">
        <color indexed="64"/>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bottom style="medium">
        <color indexed="64"/>
      </bottom>
      <diagonal/>
    </border>
    <border>
      <left/>
      <right style="medium">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top style="thin">
        <color indexed="8"/>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right/>
      <top style="thin">
        <color indexed="64"/>
      </top>
      <bottom style="thin">
        <color indexed="8"/>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thin">
        <color indexed="64"/>
      </bottom>
      <diagonal/>
    </border>
    <border>
      <left style="medium">
        <color indexed="64"/>
      </left>
      <right/>
      <top style="thin">
        <color indexed="8"/>
      </top>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diagonal/>
    </border>
    <border>
      <left style="medium">
        <color indexed="8"/>
      </left>
      <right style="medium">
        <color indexed="8"/>
      </right>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medium">
        <color indexed="8"/>
      </right>
      <top style="thin">
        <color indexed="8"/>
      </top>
      <bottom style="thin">
        <color indexed="8"/>
      </bottom>
      <diagonal/>
    </border>
    <border>
      <left/>
      <right style="medium">
        <color indexed="64"/>
      </right>
      <top/>
      <bottom style="thin">
        <color indexed="8"/>
      </bottom>
      <diagonal/>
    </border>
    <border>
      <left style="medium">
        <color indexed="8"/>
      </left>
      <right style="thin">
        <color indexed="64"/>
      </right>
      <top style="thin">
        <color indexed="8"/>
      </top>
      <bottom style="medium">
        <color indexed="8"/>
      </bottom>
      <diagonal/>
    </border>
    <border>
      <left style="thin">
        <color indexed="8"/>
      </left>
      <right style="medium">
        <color indexed="64"/>
      </right>
      <top style="thin">
        <color indexed="64"/>
      </top>
      <bottom style="thin">
        <color indexed="8"/>
      </bottom>
      <diagonal/>
    </border>
    <border>
      <left style="medium">
        <color indexed="8"/>
      </left>
      <right/>
      <top style="thin">
        <color indexed="64"/>
      </top>
      <bottom style="thin">
        <color indexed="64"/>
      </bottom>
      <diagonal/>
    </border>
    <border>
      <left style="thin">
        <color indexed="64"/>
      </left>
      <right style="medium">
        <color indexed="64"/>
      </right>
      <top style="thin">
        <color indexed="8"/>
      </top>
      <bottom style="thin">
        <color indexed="64"/>
      </bottom>
      <diagonal/>
    </border>
    <border>
      <left style="thin">
        <color indexed="64"/>
      </left>
      <right style="medium">
        <color indexed="64"/>
      </right>
      <top style="thin">
        <color indexed="64"/>
      </top>
      <bottom style="medium">
        <color indexed="64"/>
      </bottom>
      <diagonal/>
    </border>
    <border>
      <left/>
      <right style="medium">
        <color indexed="8"/>
      </right>
      <top style="thin">
        <color indexed="8"/>
      </top>
      <bottom style="thin">
        <color indexed="8"/>
      </bottom>
      <diagonal/>
    </border>
    <border>
      <left style="thin">
        <color indexed="64"/>
      </left>
      <right style="medium">
        <color indexed="8"/>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8"/>
      </left>
      <right style="medium">
        <color indexed="8"/>
      </right>
      <top style="thin">
        <color indexed="8"/>
      </top>
      <bottom/>
      <diagonal/>
    </border>
    <border>
      <left style="thin">
        <color indexed="8"/>
      </left>
      <right style="thin">
        <color indexed="8"/>
      </right>
      <top style="thin">
        <color indexed="64"/>
      </top>
      <bottom style="thin">
        <color indexed="8"/>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top/>
      <bottom/>
      <diagonal/>
    </border>
    <border>
      <left style="thin">
        <color indexed="64"/>
      </left>
      <right style="medium">
        <color indexed="64"/>
      </right>
      <top style="thin">
        <color indexed="8"/>
      </top>
      <bottom style="medium">
        <color indexed="64"/>
      </bottom>
      <diagonal/>
    </border>
    <border>
      <left style="thin">
        <color indexed="64"/>
      </left>
      <right/>
      <top/>
      <bottom style="thin">
        <color indexed="64"/>
      </bottom>
      <diagonal/>
    </border>
    <border>
      <left style="medium">
        <color indexed="8"/>
      </left>
      <right style="thin">
        <color indexed="64"/>
      </right>
      <top style="thin">
        <color indexed="8"/>
      </top>
      <bottom style="medium">
        <color indexed="64"/>
      </bottom>
      <diagonal/>
    </border>
    <border>
      <left style="medium">
        <color indexed="64"/>
      </left>
      <right/>
      <top style="thin">
        <color indexed="64"/>
      </top>
      <bottom style="thin">
        <color indexed="8"/>
      </bottom>
      <diagonal/>
    </border>
    <border>
      <left style="medium">
        <color indexed="64"/>
      </left>
      <right style="medium">
        <color indexed="8"/>
      </right>
      <top style="thin">
        <color indexed="64"/>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8"/>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style="medium">
        <color indexed="64"/>
      </right>
      <top/>
      <bottom style="thin">
        <color indexed="8"/>
      </bottom>
      <diagonal/>
    </border>
    <border>
      <left style="medium">
        <color indexed="64"/>
      </left>
      <right style="medium">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thin">
        <color indexed="64"/>
      </left>
      <right style="medium">
        <color indexed="64"/>
      </right>
      <top style="thin">
        <color indexed="64"/>
      </top>
      <bottom style="thin">
        <color indexed="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8"/>
      </left>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64"/>
      </top>
      <bottom style="thin">
        <color indexed="8"/>
      </bottom>
      <diagonal/>
    </border>
    <border>
      <left/>
      <right style="medium">
        <color indexed="8"/>
      </right>
      <top style="medium">
        <color indexed="64"/>
      </top>
      <bottom style="thin">
        <color indexed="8"/>
      </bottom>
      <diagonal/>
    </border>
    <border>
      <left style="medium">
        <color indexed="64"/>
      </left>
      <right style="medium">
        <color indexed="8"/>
      </right>
      <top style="medium">
        <color indexed="64"/>
      </top>
      <bottom/>
      <diagonal/>
    </border>
    <border>
      <left style="medium">
        <color indexed="64"/>
      </left>
      <right style="medium">
        <color indexed="8"/>
      </right>
      <top/>
      <bottom style="thin">
        <color indexed="64"/>
      </bottom>
      <diagonal/>
    </border>
    <border>
      <left style="medium">
        <color indexed="8"/>
      </left>
      <right/>
      <top style="medium">
        <color indexed="64"/>
      </top>
      <bottom style="thin">
        <color indexed="64"/>
      </bottom>
      <diagonal/>
    </border>
    <border>
      <left style="medium">
        <color indexed="8"/>
      </left>
      <right/>
      <top style="thin">
        <color indexed="64"/>
      </top>
      <bottom/>
      <diagonal/>
    </border>
    <border>
      <left style="medium">
        <color indexed="64"/>
      </left>
      <right style="medium">
        <color indexed="8"/>
      </right>
      <top/>
      <bottom style="thin">
        <color indexed="8"/>
      </bottom>
      <diagonal/>
    </border>
    <border>
      <left/>
      <right style="medium">
        <color indexed="64"/>
      </right>
      <top style="thin">
        <color indexed="8"/>
      </top>
      <bottom/>
      <diagonal/>
    </border>
  </borders>
  <cellStyleXfs count="4">
    <xf numFmtId="0" fontId="0" fillId="0" borderId="0"/>
    <xf numFmtId="0" fontId="3" fillId="0" borderId="0"/>
    <xf numFmtId="0" fontId="8" fillId="0" borderId="0"/>
    <xf numFmtId="9" fontId="7" fillId="0" borderId="0" applyFont="0" applyFill="0" applyBorder="0" applyAlignment="0" applyProtection="0"/>
  </cellStyleXfs>
  <cellXfs count="514">
    <xf numFmtId="0" fontId="0" fillId="0" borderId="0" xfId="0"/>
    <xf numFmtId="0" fontId="1" fillId="2" borderId="1" xfId="0" applyFont="1" applyFill="1" applyBorder="1" applyAlignment="1">
      <alignment vertical="top"/>
    </xf>
    <xf numFmtId="0" fontId="1" fillId="2" borderId="0" xfId="0" applyFont="1" applyFill="1" applyBorder="1" applyAlignment="1">
      <alignment vertical="top"/>
    </xf>
    <xf numFmtId="0" fontId="1" fillId="2" borderId="2" xfId="0" applyFont="1" applyFill="1" applyBorder="1" applyAlignment="1">
      <alignment vertical="top"/>
    </xf>
    <xf numFmtId="0" fontId="0" fillId="0" borderId="0" xfId="0" applyAlignment="1">
      <alignment wrapText="1"/>
    </xf>
    <xf numFmtId="0" fontId="0" fillId="0" borderId="0" xfId="0" applyAlignment="1"/>
    <xf numFmtId="0" fontId="1" fillId="2" borderId="3" xfId="0" applyFont="1" applyFill="1" applyBorder="1" applyAlignment="1">
      <alignment vertical="top"/>
    </xf>
    <xf numFmtId="164" fontId="1" fillId="2" borderId="4" xfId="0" applyNumberFormat="1" applyFont="1" applyFill="1" applyBorder="1" applyAlignment="1">
      <alignment horizontal="right" vertical="top" wrapText="1"/>
    </xf>
    <xf numFmtId="0" fontId="1" fillId="2" borderId="4" xfId="0" applyFont="1" applyFill="1" applyBorder="1" applyAlignment="1">
      <alignment horizontal="right" vertical="top" wrapText="1"/>
    </xf>
    <xf numFmtId="164" fontId="1" fillId="2" borderId="4" xfId="3" applyNumberFormat="1" applyFont="1" applyFill="1" applyBorder="1" applyAlignment="1">
      <alignment horizontal="right" vertical="top" wrapText="1"/>
    </xf>
    <xf numFmtId="3" fontId="1" fillId="2" borderId="5" xfId="0" applyNumberFormat="1" applyFont="1" applyFill="1" applyBorder="1" applyAlignment="1">
      <alignment horizontal="right" vertical="top"/>
    </xf>
    <xf numFmtId="0" fontId="1" fillId="2" borderId="6" xfId="0" applyFont="1" applyFill="1" applyBorder="1" applyAlignment="1">
      <alignment horizontal="right" vertical="top"/>
    </xf>
    <xf numFmtId="0" fontId="1" fillId="2" borderId="7" xfId="0" applyFont="1" applyFill="1" applyBorder="1" applyAlignment="1">
      <alignment horizontal="right" vertical="top" wrapText="1"/>
    </xf>
    <xf numFmtId="0" fontId="1" fillId="2" borderId="8" xfId="0" applyFont="1" applyFill="1" applyBorder="1" applyAlignment="1">
      <alignment horizontal="right" vertical="top" wrapText="1"/>
    </xf>
    <xf numFmtId="164" fontId="1" fillId="2" borderId="8" xfId="0" applyNumberFormat="1" applyFont="1" applyFill="1" applyBorder="1" applyAlignment="1">
      <alignment horizontal="right" vertical="top" wrapText="1"/>
    </xf>
    <xf numFmtId="0" fontId="0" fillId="0" borderId="0" xfId="0" applyAlignment="1">
      <alignment horizontal="right"/>
    </xf>
    <xf numFmtId="164" fontId="1" fillId="2" borderId="6" xfId="0" applyNumberFormat="1" applyFont="1" applyFill="1" applyBorder="1" applyAlignment="1">
      <alignment horizontal="right" vertical="top"/>
    </xf>
    <xf numFmtId="0" fontId="1" fillId="2" borderId="6" xfId="0" applyNumberFormat="1" applyFont="1" applyFill="1" applyBorder="1" applyAlignment="1">
      <alignment horizontal="right" vertical="top"/>
    </xf>
    <xf numFmtId="0" fontId="1" fillId="2" borderId="4" xfId="0" applyFont="1" applyFill="1" applyBorder="1" applyAlignment="1">
      <alignment horizontal="right" wrapText="1"/>
    </xf>
    <xf numFmtId="0" fontId="1" fillId="2" borderId="0" xfId="0" applyFont="1" applyFill="1" applyBorder="1" applyAlignment="1">
      <alignment horizontal="right" vertical="top"/>
    </xf>
    <xf numFmtId="0" fontId="1" fillId="2" borderId="0" xfId="0" applyFont="1" applyFill="1" applyBorder="1" applyAlignment="1">
      <alignment horizontal="right" vertical="top" wrapText="1"/>
    </xf>
    <xf numFmtId="0" fontId="1" fillId="2" borderId="1" xfId="0" applyFont="1" applyFill="1" applyBorder="1" applyAlignment="1">
      <alignment horizontal="left" vertical="top"/>
    </xf>
    <xf numFmtId="0" fontId="2" fillId="2" borderId="4" xfId="0" applyFont="1" applyFill="1" applyBorder="1" applyAlignment="1">
      <alignment horizontal="left" vertical="top" wrapText="1"/>
    </xf>
    <xf numFmtId="0" fontId="9" fillId="0" borderId="0" xfId="0" applyFont="1"/>
    <xf numFmtId="0" fontId="2" fillId="2" borderId="4" xfId="0" applyFont="1" applyFill="1" applyBorder="1" applyAlignment="1">
      <alignment horizontal="right" vertical="top" wrapText="1"/>
    </xf>
    <xf numFmtId="164" fontId="7" fillId="0" borderId="0" xfId="3" applyNumberFormat="1" applyFont="1" applyBorder="1" applyAlignment="1">
      <alignment horizontal="right"/>
    </xf>
    <xf numFmtId="0" fontId="2" fillId="2" borderId="3" xfId="0" applyFont="1" applyFill="1" applyBorder="1" applyAlignment="1">
      <alignment vertical="top"/>
    </xf>
    <xf numFmtId="0" fontId="2" fillId="2" borderId="1" xfId="0" applyFont="1" applyFill="1" applyBorder="1" applyAlignment="1">
      <alignment vertical="top"/>
    </xf>
    <xf numFmtId="0" fontId="2" fillId="2" borderId="9" xfId="0" applyFont="1" applyFill="1" applyBorder="1" applyAlignment="1">
      <alignment vertical="top" wrapText="1"/>
    </xf>
    <xf numFmtId="0" fontId="2" fillId="2" borderId="10" xfId="0" applyFont="1" applyFill="1" applyBorder="1" applyAlignment="1">
      <alignment horizontal="left" vertical="top" wrapText="1"/>
    </xf>
    <xf numFmtId="3" fontId="1" fillId="2" borderId="9" xfId="0" applyNumberFormat="1" applyFont="1" applyFill="1" applyBorder="1" applyAlignment="1">
      <alignment horizontal="right" vertical="top" wrapText="1"/>
    </xf>
    <xf numFmtId="0" fontId="1" fillId="2" borderId="10" xfId="0" applyFont="1" applyFill="1" applyBorder="1" applyAlignment="1">
      <alignment horizontal="right" vertical="top" wrapText="1"/>
    </xf>
    <xf numFmtId="0" fontId="2" fillId="2" borderId="9" xfId="0" applyFont="1" applyFill="1" applyBorder="1" applyAlignment="1">
      <alignment horizontal="right" vertical="top" wrapText="1"/>
    </xf>
    <xf numFmtId="0" fontId="2" fillId="2" borderId="10" xfId="0" applyFont="1" applyFill="1" applyBorder="1" applyAlignment="1">
      <alignment horizontal="right" vertical="top" wrapText="1"/>
    </xf>
    <xf numFmtId="0" fontId="1" fillId="2" borderId="9" xfId="0" applyFont="1" applyFill="1" applyBorder="1" applyAlignment="1">
      <alignment horizontal="right" vertical="top" wrapText="1"/>
    </xf>
    <xf numFmtId="0" fontId="2" fillId="2" borderId="9" xfId="0" applyFont="1" applyFill="1" applyBorder="1" applyAlignment="1">
      <alignment horizontal="right" vertical="top"/>
    </xf>
    <xf numFmtId="3" fontId="1" fillId="2" borderId="9" xfId="0" applyNumberFormat="1" applyFont="1" applyFill="1" applyBorder="1" applyAlignment="1">
      <alignment horizontal="right" vertical="top"/>
    </xf>
    <xf numFmtId="3" fontId="1" fillId="2" borderId="11" xfId="0" applyNumberFormat="1" applyFont="1" applyFill="1" applyBorder="1" applyAlignment="1">
      <alignment horizontal="right" vertical="top" wrapText="1"/>
    </xf>
    <xf numFmtId="0" fontId="1" fillId="2" borderId="12" xfId="0" applyFont="1" applyFill="1" applyBorder="1" applyAlignment="1">
      <alignment horizontal="right" vertical="top" wrapText="1"/>
    </xf>
    <xf numFmtId="0" fontId="2" fillId="2" borderId="9" xfId="0" applyFont="1" applyFill="1" applyBorder="1" applyAlignment="1">
      <alignment vertical="top"/>
    </xf>
    <xf numFmtId="164" fontId="1" fillId="2" borderId="9" xfId="0" applyNumberFormat="1" applyFont="1" applyFill="1" applyBorder="1" applyAlignment="1">
      <alignment horizontal="right" vertical="top"/>
    </xf>
    <xf numFmtId="3" fontId="1" fillId="2" borderId="13" xfId="0" applyNumberFormat="1" applyFont="1" applyFill="1" applyBorder="1" applyAlignment="1">
      <alignment horizontal="right" vertical="top"/>
    </xf>
    <xf numFmtId="0" fontId="1" fillId="2" borderId="14" xfId="0" applyFont="1" applyFill="1" applyBorder="1" applyAlignment="1">
      <alignment horizontal="right" vertical="top"/>
    </xf>
    <xf numFmtId="0" fontId="9" fillId="0" borderId="14" xfId="0" applyFont="1" applyBorder="1" applyAlignment="1">
      <alignment horizontal="right"/>
    </xf>
    <xf numFmtId="3" fontId="1" fillId="2" borderId="14" xfId="0" applyNumberFormat="1" applyFont="1" applyFill="1" applyBorder="1" applyAlignment="1">
      <alignment horizontal="right" vertical="top"/>
    </xf>
    <xf numFmtId="3" fontId="1" fillId="2" borderId="15" xfId="0" applyNumberFormat="1" applyFont="1" applyFill="1" applyBorder="1" applyAlignment="1">
      <alignment horizontal="right" vertical="top"/>
    </xf>
    <xf numFmtId="0" fontId="2" fillId="2" borderId="6" xfId="0" applyFont="1" applyFill="1" applyBorder="1" applyAlignment="1">
      <alignment horizontal="left" vertical="top" wrapText="1"/>
    </xf>
    <xf numFmtId="164" fontId="1" fillId="2" borderId="6" xfId="0" applyNumberFormat="1" applyFont="1" applyFill="1" applyBorder="1" applyAlignment="1">
      <alignment horizontal="right" vertical="top" wrapText="1"/>
    </xf>
    <xf numFmtId="164" fontId="2" fillId="2" borderId="6" xfId="0" applyNumberFormat="1" applyFont="1" applyFill="1" applyBorder="1" applyAlignment="1">
      <alignment horizontal="right" vertical="top" wrapText="1"/>
    </xf>
    <xf numFmtId="164" fontId="1" fillId="2" borderId="16" xfId="0" applyNumberFormat="1" applyFont="1" applyFill="1" applyBorder="1" applyAlignment="1">
      <alignment horizontal="right" vertical="top" wrapText="1"/>
    </xf>
    <xf numFmtId="0" fontId="0" fillId="0" borderId="0" xfId="0" applyBorder="1" applyAlignment="1">
      <alignment horizontal="right"/>
    </xf>
    <xf numFmtId="0" fontId="9" fillId="0" borderId="17" xfId="0" applyFont="1" applyBorder="1"/>
    <xf numFmtId="0" fontId="9" fillId="0" borderId="18" xfId="0" applyFont="1" applyBorder="1"/>
    <xf numFmtId="3" fontId="0" fillId="0" borderId="17" xfId="0" applyNumberFormat="1" applyBorder="1" applyAlignment="1">
      <alignment horizontal="right"/>
    </xf>
    <xf numFmtId="3" fontId="9" fillId="0" borderId="17" xfId="0" applyNumberFormat="1" applyFont="1" applyBorder="1" applyAlignment="1">
      <alignment horizontal="right"/>
    </xf>
    <xf numFmtId="164" fontId="7" fillId="0" borderId="17" xfId="3" applyNumberFormat="1" applyFont="1" applyBorder="1" applyAlignment="1">
      <alignment horizontal="right"/>
    </xf>
    <xf numFmtId="0" fontId="9" fillId="0" borderId="18" xfId="0" applyFont="1" applyBorder="1" applyAlignment="1">
      <alignment horizontal="right"/>
    </xf>
    <xf numFmtId="0" fontId="0" fillId="0" borderId="19" xfId="0" applyBorder="1" applyAlignment="1">
      <alignment horizontal="right"/>
    </xf>
    <xf numFmtId="0" fontId="2" fillId="2" borderId="20" xfId="0" applyFont="1" applyFill="1" applyBorder="1" applyAlignment="1">
      <alignment horizontal="left" vertical="top"/>
    </xf>
    <xf numFmtId="0" fontId="1" fillId="2" borderId="21" xfId="0" applyFont="1" applyFill="1" applyBorder="1" applyAlignment="1">
      <alignment vertical="top"/>
    </xf>
    <xf numFmtId="0" fontId="1" fillId="2" borderId="21" xfId="0" applyFont="1" applyFill="1" applyBorder="1" applyAlignment="1">
      <alignment horizontal="left" vertical="top"/>
    </xf>
    <xf numFmtId="0" fontId="2" fillId="2" borderId="21" xfId="0" applyFont="1" applyFill="1" applyBorder="1" applyAlignment="1">
      <alignment horizontal="left" vertical="top"/>
    </xf>
    <xf numFmtId="3" fontId="0" fillId="0" borderId="17" xfId="0" applyNumberFormat="1" applyBorder="1" applyAlignment="1">
      <alignment horizontal="right"/>
    </xf>
    <xf numFmtId="164" fontId="1" fillId="2" borderId="22" xfId="0" applyNumberFormat="1" applyFont="1" applyFill="1" applyBorder="1" applyAlignment="1">
      <alignment horizontal="right" vertical="top" wrapText="1"/>
    </xf>
    <xf numFmtId="0" fontId="2" fillId="2" borderId="21" xfId="0" applyFont="1" applyFill="1" applyBorder="1" applyAlignment="1">
      <alignment vertical="top"/>
    </xf>
    <xf numFmtId="0" fontId="2" fillId="2" borderId="4" xfId="0" applyFont="1" applyFill="1" applyBorder="1" applyAlignment="1">
      <alignment horizontal="right" vertical="top"/>
    </xf>
    <xf numFmtId="0" fontId="2" fillId="2" borderId="10" xfId="0" applyFont="1" applyFill="1" applyBorder="1" applyAlignment="1">
      <alignment horizontal="right" vertical="top"/>
    </xf>
    <xf numFmtId="0" fontId="9" fillId="0" borderId="22" xfId="0" applyFont="1" applyBorder="1" applyAlignment="1">
      <alignment horizontal="right"/>
    </xf>
    <xf numFmtId="3" fontId="9" fillId="0" borderId="17" xfId="0" applyNumberFormat="1" applyFont="1" applyBorder="1" applyAlignment="1">
      <alignment horizontal="right"/>
    </xf>
    <xf numFmtId="0" fontId="1" fillId="2" borderId="4" xfId="0" applyFont="1" applyFill="1" applyBorder="1" applyAlignment="1">
      <alignment horizontal="right" vertical="top"/>
    </xf>
    <xf numFmtId="164" fontId="1" fillId="2" borderId="4" xfId="0" applyNumberFormat="1" applyFont="1" applyFill="1" applyBorder="1" applyAlignment="1">
      <alignment horizontal="right" vertical="top"/>
    </xf>
    <xf numFmtId="0" fontId="1" fillId="2" borderId="10" xfId="0" applyFont="1" applyFill="1" applyBorder="1" applyAlignment="1">
      <alignment horizontal="right" vertical="top"/>
    </xf>
    <xf numFmtId="164" fontId="7" fillId="0" borderId="22" xfId="3" applyNumberFormat="1" applyFont="1" applyBorder="1" applyAlignment="1">
      <alignment horizontal="right"/>
    </xf>
    <xf numFmtId="164" fontId="7" fillId="0" borderId="22" xfId="3" applyNumberFormat="1" applyFont="1" applyBorder="1" applyAlignment="1">
      <alignment horizontal="right"/>
    </xf>
    <xf numFmtId="164" fontId="7" fillId="0" borderId="22" xfId="3" applyNumberFormat="1" applyFont="1" applyBorder="1" applyAlignment="1">
      <alignment horizontal="right"/>
    </xf>
    <xf numFmtId="164" fontId="7" fillId="0" borderId="22" xfId="3" applyNumberFormat="1" applyFont="1" applyBorder="1" applyAlignment="1">
      <alignment horizontal="right"/>
    </xf>
    <xf numFmtId="164" fontId="7" fillId="0" borderId="22" xfId="3" applyNumberFormat="1" applyFont="1" applyBorder="1" applyAlignment="1">
      <alignment horizontal="right"/>
    </xf>
    <xf numFmtId="164" fontId="7" fillId="0" borderId="22" xfId="3" applyNumberFormat="1" applyFont="1" applyBorder="1" applyAlignment="1">
      <alignment horizontal="right"/>
    </xf>
    <xf numFmtId="9" fontId="0" fillId="0" borderId="22" xfId="0" applyNumberFormat="1" applyBorder="1" applyAlignment="1">
      <alignment horizontal="right"/>
    </xf>
    <xf numFmtId="164" fontId="7" fillId="0" borderId="22" xfId="3" applyNumberFormat="1" applyFont="1" applyBorder="1" applyAlignment="1">
      <alignment horizontal="right"/>
    </xf>
    <xf numFmtId="164" fontId="7" fillId="0" borderId="22" xfId="3" applyNumberFormat="1" applyFont="1" applyBorder="1" applyAlignment="1">
      <alignment horizontal="right"/>
    </xf>
    <xf numFmtId="164" fontId="7" fillId="0" borderId="22" xfId="3" applyNumberFormat="1" applyFont="1" applyBorder="1" applyAlignment="1">
      <alignment horizontal="right"/>
    </xf>
    <xf numFmtId="164" fontId="7" fillId="0" borderId="22" xfId="3" applyNumberFormat="1" applyFont="1" applyBorder="1" applyAlignment="1">
      <alignment horizontal="right"/>
    </xf>
    <xf numFmtId="164" fontId="7" fillId="0" borderId="22" xfId="3" applyNumberFormat="1" applyFont="1" applyBorder="1" applyAlignment="1">
      <alignment horizontal="right"/>
    </xf>
    <xf numFmtId="3" fontId="0" fillId="0" borderId="17" xfId="0" applyNumberFormat="1" applyBorder="1" applyAlignment="1">
      <alignment horizontal="right"/>
    </xf>
    <xf numFmtId="3" fontId="9" fillId="0" borderId="17" xfId="0" applyNumberFormat="1" applyFont="1" applyBorder="1" applyAlignment="1">
      <alignment horizontal="right"/>
    </xf>
    <xf numFmtId="3" fontId="1" fillId="2" borderId="23" xfId="0" applyNumberFormat="1" applyFont="1" applyFill="1" applyBorder="1" applyAlignment="1">
      <alignment horizontal="right" vertical="top"/>
    </xf>
    <xf numFmtId="0" fontId="0" fillId="0" borderId="9" xfId="0" applyBorder="1"/>
    <xf numFmtId="3" fontId="0" fillId="0" borderId="17" xfId="0" applyNumberFormat="1" applyBorder="1" applyAlignment="1">
      <alignment horizontal="right"/>
    </xf>
    <xf numFmtId="0" fontId="1" fillId="2" borderId="9" xfId="0" applyFont="1" applyFill="1" applyBorder="1" applyAlignment="1">
      <alignment horizontal="right" vertical="top"/>
    </xf>
    <xf numFmtId="0" fontId="0" fillId="0" borderId="0" xfId="0" applyBorder="1"/>
    <xf numFmtId="0" fontId="2" fillId="2" borderId="24" xfId="0" applyFont="1" applyFill="1" applyBorder="1" applyAlignment="1">
      <alignment horizontal="right" vertical="top"/>
    </xf>
    <xf numFmtId="0" fontId="2" fillId="2" borderId="25" xfId="0" applyFont="1" applyFill="1" applyBorder="1" applyAlignment="1">
      <alignment horizontal="right" vertical="top" wrapText="1"/>
    </xf>
    <xf numFmtId="3" fontId="9" fillId="0" borderId="17" xfId="0" applyNumberFormat="1" applyFont="1" applyBorder="1" applyAlignment="1">
      <alignment horizontal="right"/>
    </xf>
    <xf numFmtId="0" fontId="1" fillId="2" borderId="26" xfId="0" applyFont="1" applyFill="1" applyBorder="1" applyAlignment="1">
      <alignment horizontal="left" vertical="top"/>
    </xf>
    <xf numFmtId="3" fontId="1" fillId="2" borderId="23" xfId="0" applyNumberFormat="1" applyFont="1" applyFill="1" applyBorder="1" applyAlignment="1">
      <alignment horizontal="right" vertical="top" wrapText="1"/>
    </xf>
    <xf numFmtId="0" fontId="1" fillId="2" borderId="27" xfId="0" applyFont="1" applyFill="1" applyBorder="1" applyAlignment="1">
      <alignment horizontal="right" vertical="top" wrapText="1"/>
    </xf>
    <xf numFmtId="164" fontId="1" fillId="2" borderId="27" xfId="0" applyNumberFormat="1" applyFont="1" applyFill="1" applyBorder="1" applyAlignment="1">
      <alignment horizontal="right" vertical="top" wrapText="1"/>
    </xf>
    <xf numFmtId="0" fontId="1" fillId="2" borderId="28" xfId="0" applyFont="1" applyFill="1" applyBorder="1" applyAlignment="1">
      <alignment horizontal="right" vertical="top" wrapText="1"/>
    </xf>
    <xf numFmtId="0" fontId="1" fillId="2" borderId="20" xfId="0" applyFont="1" applyFill="1" applyBorder="1" applyAlignment="1">
      <alignment horizontal="left" vertical="top"/>
    </xf>
    <xf numFmtId="0" fontId="1" fillId="2" borderId="29" xfId="0" applyFont="1" applyFill="1" applyBorder="1" applyAlignment="1">
      <alignment vertical="top"/>
    </xf>
    <xf numFmtId="3" fontId="1" fillId="2" borderId="30" xfId="0" applyNumberFormat="1" applyFont="1" applyFill="1" applyBorder="1" applyAlignment="1">
      <alignment horizontal="right" vertical="top" wrapText="1"/>
    </xf>
    <xf numFmtId="0" fontId="1" fillId="2" borderId="31" xfId="0" applyFont="1" applyFill="1" applyBorder="1" applyAlignment="1">
      <alignment horizontal="right" vertical="top" wrapText="1"/>
    </xf>
    <xf numFmtId="164" fontId="1" fillId="2" borderId="31" xfId="0" applyNumberFormat="1" applyFont="1" applyFill="1" applyBorder="1" applyAlignment="1">
      <alignment horizontal="right" vertical="top" wrapText="1"/>
    </xf>
    <xf numFmtId="0" fontId="1" fillId="2" borderId="32" xfId="0" applyFont="1" applyFill="1" applyBorder="1" applyAlignment="1">
      <alignment horizontal="right" vertical="top" wrapText="1"/>
    </xf>
    <xf numFmtId="0" fontId="1" fillId="2" borderId="33" xfId="0" applyFont="1" applyFill="1" applyBorder="1" applyAlignment="1">
      <alignment vertical="top"/>
    </xf>
    <xf numFmtId="3" fontId="1" fillId="2" borderId="30" xfId="0" applyNumberFormat="1" applyFont="1" applyFill="1" applyBorder="1" applyAlignment="1">
      <alignment horizontal="right" vertical="top"/>
    </xf>
    <xf numFmtId="164" fontId="1" fillId="2" borderId="34" xfId="0" applyNumberFormat="1" applyFont="1" applyFill="1" applyBorder="1" applyAlignment="1">
      <alignment horizontal="right" vertical="top" wrapText="1"/>
    </xf>
    <xf numFmtId="164" fontId="1" fillId="0" borderId="35" xfId="0" applyNumberFormat="1" applyFont="1" applyFill="1" applyBorder="1" applyAlignment="1">
      <alignment vertical="top"/>
    </xf>
    <xf numFmtId="164" fontId="1" fillId="0" borderId="28" xfId="0" applyNumberFormat="1" applyFont="1" applyFill="1" applyBorder="1" applyAlignment="1">
      <alignment vertical="top"/>
    </xf>
    <xf numFmtId="0" fontId="1" fillId="2" borderId="6" xfId="0" applyFont="1" applyFill="1" applyBorder="1" applyAlignment="1">
      <alignment horizontal="right" vertical="top" wrapText="1"/>
    </xf>
    <xf numFmtId="0" fontId="1" fillId="2" borderId="16" xfId="0" applyNumberFormat="1" applyFont="1" applyFill="1" applyBorder="1" applyAlignment="1">
      <alignment horizontal="right" vertical="top"/>
    </xf>
    <xf numFmtId="3" fontId="1" fillId="2" borderId="36" xfId="0" applyNumberFormat="1" applyFont="1" applyFill="1" applyBorder="1" applyAlignment="1">
      <alignment horizontal="right" vertical="top"/>
    </xf>
    <xf numFmtId="164" fontId="1" fillId="2" borderId="37" xfId="0" applyNumberFormat="1" applyFont="1" applyFill="1" applyBorder="1" applyAlignment="1">
      <alignment horizontal="right" vertical="top" wrapText="1"/>
    </xf>
    <xf numFmtId="164" fontId="7" fillId="0" borderId="38" xfId="3" applyNumberFormat="1" applyFont="1" applyBorder="1" applyAlignment="1">
      <alignment horizontal="right"/>
    </xf>
    <xf numFmtId="0" fontId="0" fillId="0" borderId="39" xfId="0" applyFont="1" applyFill="1" applyBorder="1" applyAlignment="1"/>
    <xf numFmtId="0" fontId="0" fillId="0" borderId="40" xfId="0" applyFont="1" applyFill="1" applyBorder="1" applyAlignment="1"/>
    <xf numFmtId="0" fontId="0" fillId="0" borderId="17" xfId="0" applyFont="1" applyFill="1" applyBorder="1" applyAlignment="1"/>
    <xf numFmtId="0" fontId="0" fillId="0" borderId="18" xfId="0" applyFont="1" applyFill="1" applyBorder="1" applyAlignment="1"/>
    <xf numFmtId="3" fontId="1" fillId="2" borderId="41" xfId="0" applyNumberFormat="1" applyFont="1" applyFill="1" applyBorder="1" applyAlignment="1">
      <alignment horizontal="right" vertical="top"/>
    </xf>
    <xf numFmtId="3" fontId="1" fillId="2" borderId="42" xfId="0" applyNumberFormat="1" applyFont="1" applyFill="1" applyBorder="1" applyAlignment="1">
      <alignment horizontal="right" vertical="top"/>
    </xf>
    <xf numFmtId="164" fontId="1" fillId="2" borderId="43" xfId="3" applyNumberFormat="1" applyFont="1" applyFill="1" applyBorder="1" applyAlignment="1">
      <alignment horizontal="right" vertical="top"/>
    </xf>
    <xf numFmtId="0" fontId="0" fillId="0" borderId="15" xfId="0" applyBorder="1" applyAlignment="1">
      <alignment horizontal="right"/>
    </xf>
    <xf numFmtId="3" fontId="1" fillId="2" borderId="44" xfId="0" applyNumberFormat="1" applyFont="1" applyFill="1" applyBorder="1" applyAlignment="1">
      <alignment horizontal="right" vertical="top"/>
    </xf>
    <xf numFmtId="0" fontId="2" fillId="2" borderId="44" xfId="0" applyFont="1" applyFill="1" applyBorder="1" applyAlignment="1">
      <alignment horizontal="right" vertical="top"/>
    </xf>
    <xf numFmtId="0" fontId="1" fillId="2" borderId="10" xfId="0" applyFont="1" applyFill="1" applyBorder="1" applyAlignment="1">
      <alignment horizontal="right" wrapText="1"/>
    </xf>
    <xf numFmtId="164" fontId="1" fillId="2" borderId="10" xfId="0" applyNumberFormat="1" applyFont="1" applyFill="1" applyBorder="1" applyAlignment="1">
      <alignment horizontal="right" vertical="top" wrapText="1"/>
    </xf>
    <xf numFmtId="164" fontId="1" fillId="2" borderId="45" xfId="0" applyNumberFormat="1" applyFont="1" applyFill="1" applyBorder="1" applyAlignment="1">
      <alignment horizontal="right" vertical="top" wrapText="1"/>
    </xf>
    <xf numFmtId="164" fontId="7" fillId="0" borderId="46" xfId="3" applyNumberFormat="1" applyFont="1" applyBorder="1" applyAlignment="1">
      <alignment horizontal="right"/>
    </xf>
    <xf numFmtId="0" fontId="9" fillId="0" borderId="46" xfId="0" applyFont="1" applyBorder="1" applyAlignment="1">
      <alignment horizontal="right"/>
    </xf>
    <xf numFmtId="164" fontId="1" fillId="2" borderId="46" xfId="0" applyNumberFormat="1" applyFont="1" applyFill="1" applyBorder="1" applyAlignment="1">
      <alignment horizontal="right" vertical="top" wrapText="1"/>
    </xf>
    <xf numFmtId="0" fontId="0" fillId="0" borderId="47" xfId="0" applyBorder="1" applyAlignment="1">
      <alignment horizontal="right"/>
    </xf>
    <xf numFmtId="164" fontId="1" fillId="2" borderId="46" xfId="3" applyNumberFormat="1" applyFont="1" applyFill="1" applyBorder="1" applyAlignment="1">
      <alignment horizontal="right" vertical="top" wrapText="1"/>
    </xf>
    <xf numFmtId="0" fontId="2" fillId="2" borderId="48" xfId="0" applyFont="1" applyFill="1" applyBorder="1" applyAlignment="1">
      <alignment horizontal="right" vertical="top" wrapText="1"/>
    </xf>
    <xf numFmtId="10" fontId="1" fillId="2" borderId="4" xfId="0" applyNumberFormat="1" applyFont="1" applyFill="1" applyBorder="1" applyAlignment="1">
      <alignment horizontal="right" vertical="top" wrapText="1"/>
    </xf>
    <xf numFmtId="3" fontId="1" fillId="2" borderId="49" xfId="0" applyNumberFormat="1" applyFont="1" applyFill="1" applyBorder="1" applyAlignment="1">
      <alignment horizontal="right" vertical="top"/>
    </xf>
    <xf numFmtId="10" fontId="1" fillId="2" borderId="9" xfId="0" applyNumberFormat="1" applyFont="1" applyFill="1" applyBorder="1" applyAlignment="1">
      <alignment horizontal="right" vertical="top"/>
    </xf>
    <xf numFmtId="3" fontId="1" fillId="2" borderId="50" xfId="0" applyNumberFormat="1" applyFont="1" applyFill="1" applyBorder="1" applyAlignment="1">
      <alignment horizontal="right" vertical="top"/>
    </xf>
    <xf numFmtId="0" fontId="2" fillId="2" borderId="13" xfId="0" applyFont="1" applyFill="1" applyBorder="1" applyAlignment="1">
      <alignment horizontal="right" vertical="top"/>
    </xf>
    <xf numFmtId="0" fontId="1" fillId="2" borderId="45" xfId="0" applyFont="1" applyFill="1" applyBorder="1" applyAlignment="1">
      <alignment horizontal="right" vertical="top" wrapText="1"/>
    </xf>
    <xf numFmtId="3" fontId="1" fillId="2" borderId="11" xfId="0" applyNumberFormat="1" applyFont="1" applyFill="1" applyBorder="1" applyAlignment="1">
      <alignment horizontal="right" vertical="top"/>
    </xf>
    <xf numFmtId="10" fontId="1" fillId="2" borderId="8" xfId="0" applyNumberFormat="1" applyFont="1" applyFill="1" applyBorder="1" applyAlignment="1">
      <alignment horizontal="right" vertical="top" wrapText="1"/>
    </xf>
    <xf numFmtId="0" fontId="0" fillId="0" borderId="0" xfId="0" applyFont="1"/>
    <xf numFmtId="0" fontId="2" fillId="2" borderId="6" xfId="0" applyFont="1" applyFill="1" applyBorder="1" applyAlignment="1">
      <alignment horizontal="right" vertical="top" wrapText="1"/>
    </xf>
    <xf numFmtId="0" fontId="1" fillId="2" borderId="6" xfId="0" applyNumberFormat="1" applyFont="1" applyFill="1" applyBorder="1" applyAlignment="1">
      <alignment horizontal="right" vertical="top" wrapText="1"/>
    </xf>
    <xf numFmtId="0" fontId="1" fillId="2" borderId="16" xfId="0" applyNumberFormat="1" applyFont="1" applyFill="1" applyBorder="1" applyAlignment="1">
      <alignment horizontal="right" vertical="top" wrapText="1"/>
    </xf>
    <xf numFmtId="0" fontId="1" fillId="2" borderId="51" xfId="0" applyFont="1" applyFill="1" applyBorder="1" applyAlignment="1">
      <alignment horizontal="right" vertical="top" wrapText="1"/>
    </xf>
    <xf numFmtId="164" fontId="7" fillId="0" borderId="22" xfId="3" applyNumberFormat="1" applyFont="1" applyBorder="1" applyAlignment="1">
      <alignment horizontal="right"/>
    </xf>
    <xf numFmtId="164" fontId="1" fillId="2" borderId="22" xfId="3" applyNumberFormat="1" applyFont="1" applyFill="1" applyBorder="1" applyAlignment="1">
      <alignment horizontal="right" vertical="top" wrapText="1"/>
    </xf>
    <xf numFmtId="9" fontId="1" fillId="2" borderId="22" xfId="0" applyNumberFormat="1" applyFont="1" applyFill="1" applyBorder="1" applyAlignment="1">
      <alignment horizontal="right" vertical="top" wrapText="1"/>
    </xf>
    <xf numFmtId="164" fontId="1" fillId="2" borderId="0" xfId="3" applyNumberFormat="1" applyFont="1" applyFill="1" applyBorder="1" applyAlignment="1">
      <alignment horizontal="right" vertical="top" wrapText="1"/>
    </xf>
    <xf numFmtId="0" fontId="2" fillId="2" borderId="16" xfId="0" applyFont="1" applyFill="1" applyBorder="1" applyAlignment="1">
      <alignment horizontal="right" vertical="top" wrapText="1"/>
    </xf>
    <xf numFmtId="0" fontId="1" fillId="2" borderId="52" xfId="0" applyNumberFormat="1" applyFont="1" applyFill="1" applyBorder="1" applyAlignment="1">
      <alignment horizontal="right" vertical="top" wrapText="1"/>
    </xf>
    <xf numFmtId="0" fontId="2" fillId="2" borderId="51" xfId="0" applyFont="1" applyFill="1" applyBorder="1" applyAlignment="1">
      <alignment horizontal="right" vertical="top" wrapText="1"/>
    </xf>
    <xf numFmtId="0" fontId="0" fillId="0" borderId="53" xfId="0" applyBorder="1"/>
    <xf numFmtId="0" fontId="9" fillId="0" borderId="17" xfId="0" applyFont="1" applyBorder="1"/>
    <xf numFmtId="0" fontId="9" fillId="0" borderId="18" xfId="0" applyFont="1" applyBorder="1"/>
    <xf numFmtId="0" fontId="0" fillId="0" borderId="17" xfId="0" applyBorder="1"/>
    <xf numFmtId="0" fontId="0" fillId="0" borderId="9" xfId="0" applyBorder="1"/>
    <xf numFmtId="0" fontId="0" fillId="0" borderId="54" xfId="0" applyBorder="1" applyAlignment="1">
      <alignment horizontal="right"/>
    </xf>
    <xf numFmtId="0" fontId="0" fillId="0" borderId="55" xfId="0" applyBorder="1" applyAlignment="1">
      <alignment horizontal="right"/>
    </xf>
    <xf numFmtId="3" fontId="1" fillId="2" borderId="55" xfId="1" applyNumberFormat="1" applyFont="1" applyFill="1" applyBorder="1" applyAlignment="1">
      <alignment vertical="top"/>
    </xf>
    <xf numFmtId="0" fontId="2" fillId="2" borderId="11" xfId="0" applyFont="1" applyFill="1" applyBorder="1" applyAlignment="1">
      <alignment horizontal="right" vertical="top"/>
    </xf>
    <xf numFmtId="0" fontId="1" fillId="2" borderId="56" xfId="0" applyFont="1" applyFill="1" applyBorder="1" applyAlignment="1">
      <alignment vertical="top"/>
    </xf>
    <xf numFmtId="0" fontId="1" fillId="2" borderId="20" xfId="0" applyFont="1" applyFill="1" applyBorder="1" applyAlignment="1">
      <alignment vertical="top"/>
    </xf>
    <xf numFmtId="165" fontId="1" fillId="2" borderId="6" xfId="0" applyNumberFormat="1" applyFont="1" applyFill="1" applyBorder="1" applyAlignment="1">
      <alignment horizontal="right" vertical="top" wrapText="1"/>
    </xf>
    <xf numFmtId="0" fontId="1" fillId="2" borderId="6" xfId="0" quotePrefix="1" applyNumberFormat="1" applyFont="1" applyFill="1" applyBorder="1" applyAlignment="1">
      <alignment horizontal="right" vertical="top" wrapText="1"/>
    </xf>
    <xf numFmtId="3" fontId="0" fillId="0" borderId="57" xfId="0" applyNumberFormat="1" applyBorder="1" applyAlignment="1">
      <alignment horizontal="right"/>
    </xf>
    <xf numFmtId="164" fontId="7" fillId="0" borderId="18" xfId="3" applyNumberFormat="1" applyFont="1" applyBorder="1" applyAlignment="1">
      <alignment horizontal="right"/>
    </xf>
    <xf numFmtId="3" fontId="0" fillId="0" borderId="14" xfId="0" applyNumberFormat="1" applyBorder="1" applyAlignment="1">
      <alignment horizontal="right"/>
    </xf>
    <xf numFmtId="3" fontId="9" fillId="0" borderId="14" xfId="0" applyNumberFormat="1" applyFont="1" applyBorder="1" applyAlignment="1">
      <alignment horizontal="right"/>
    </xf>
    <xf numFmtId="0" fontId="9" fillId="0" borderId="41" xfId="0" applyFont="1" applyBorder="1"/>
    <xf numFmtId="0" fontId="0" fillId="0" borderId="58" xfId="0" applyBorder="1"/>
    <xf numFmtId="0" fontId="9" fillId="0" borderId="59" xfId="0" applyFont="1" applyBorder="1"/>
    <xf numFmtId="164" fontId="9" fillId="0" borderId="18" xfId="3" applyNumberFormat="1" applyFont="1" applyBorder="1" applyAlignment="1">
      <alignment horizontal="right"/>
    </xf>
    <xf numFmtId="3" fontId="9" fillId="0" borderId="57" xfId="0" applyNumberFormat="1" applyFont="1" applyBorder="1" applyAlignment="1">
      <alignment horizontal="right"/>
    </xf>
    <xf numFmtId="0" fontId="1" fillId="2" borderId="60" xfId="0" applyFont="1" applyFill="1" applyBorder="1" applyAlignment="1">
      <alignment vertical="top"/>
    </xf>
    <xf numFmtId="3" fontId="0" fillId="0" borderId="57" xfId="0" applyNumberFormat="1" applyBorder="1" applyAlignment="1">
      <alignment horizontal="right"/>
    </xf>
    <xf numFmtId="164" fontId="7" fillId="0" borderId="18" xfId="3" applyNumberFormat="1" applyFont="1" applyBorder="1" applyAlignment="1">
      <alignment horizontal="right"/>
    </xf>
    <xf numFmtId="0" fontId="1" fillId="2" borderId="43" xfId="0" applyFont="1" applyFill="1" applyBorder="1" applyAlignment="1">
      <alignment vertical="top"/>
    </xf>
    <xf numFmtId="3" fontId="9" fillId="0" borderId="57" xfId="0" applyNumberFormat="1" applyFont="1" applyBorder="1" applyAlignment="1">
      <alignment horizontal="right"/>
    </xf>
    <xf numFmtId="164" fontId="9" fillId="0" borderId="18" xfId="3" applyNumberFormat="1" applyFont="1" applyBorder="1" applyAlignment="1">
      <alignment horizontal="right"/>
    </xf>
    <xf numFmtId="0" fontId="0" fillId="0" borderId="61" xfId="0" applyBorder="1"/>
    <xf numFmtId="0" fontId="0" fillId="0" borderId="61" xfId="0" applyBorder="1"/>
    <xf numFmtId="3" fontId="0" fillId="0" borderId="57" xfId="0" applyNumberFormat="1" applyBorder="1" applyAlignment="1">
      <alignment horizontal="right"/>
    </xf>
    <xf numFmtId="164" fontId="7" fillId="0" borderId="18" xfId="3" applyNumberFormat="1" applyFont="1" applyBorder="1" applyAlignment="1">
      <alignment horizontal="right"/>
    </xf>
    <xf numFmtId="164" fontId="1" fillId="2" borderId="45" xfId="3" applyNumberFormat="1" applyFont="1" applyFill="1" applyBorder="1" applyAlignment="1">
      <alignment horizontal="right" vertical="top" wrapText="1"/>
    </xf>
    <xf numFmtId="0" fontId="1" fillId="2" borderId="61" xfId="0" applyFont="1" applyFill="1" applyBorder="1" applyAlignment="1">
      <alignment vertical="top"/>
    </xf>
    <xf numFmtId="3" fontId="0" fillId="0" borderId="57" xfId="0" applyNumberFormat="1" applyBorder="1" applyAlignment="1">
      <alignment horizontal="right"/>
    </xf>
    <xf numFmtId="164" fontId="7" fillId="0" borderId="18" xfId="3" applyNumberFormat="1" applyFont="1" applyBorder="1" applyAlignment="1">
      <alignment horizontal="right"/>
    </xf>
    <xf numFmtId="3" fontId="9" fillId="0" borderId="57" xfId="0" applyNumberFormat="1" applyFont="1" applyBorder="1" applyAlignment="1">
      <alignment horizontal="right"/>
    </xf>
    <xf numFmtId="164" fontId="9" fillId="0" borderId="18" xfId="3" applyNumberFormat="1" applyFont="1" applyBorder="1" applyAlignment="1">
      <alignment horizontal="right"/>
    </xf>
    <xf numFmtId="164" fontId="1" fillId="2" borderId="12" xfId="3" applyNumberFormat="1" applyFont="1" applyFill="1" applyBorder="1" applyAlignment="1">
      <alignment horizontal="right" vertical="top" wrapText="1"/>
    </xf>
    <xf numFmtId="164" fontId="1" fillId="2" borderId="10" xfId="3" applyNumberFormat="1" applyFont="1" applyFill="1" applyBorder="1" applyAlignment="1">
      <alignment horizontal="right" vertical="top" wrapText="1"/>
    </xf>
    <xf numFmtId="164" fontId="2" fillId="2" borderId="10" xfId="3" applyNumberFormat="1" applyFont="1" applyFill="1" applyBorder="1" applyAlignment="1">
      <alignment horizontal="right" vertical="top" wrapText="1"/>
    </xf>
    <xf numFmtId="0" fontId="1" fillId="2" borderId="9" xfId="0" applyNumberFormat="1" applyFont="1" applyFill="1" applyBorder="1" applyAlignment="1">
      <alignment horizontal="right" vertical="top"/>
    </xf>
    <xf numFmtId="164" fontId="1" fillId="2" borderId="32" xfId="3" applyNumberFormat="1" applyFont="1" applyFill="1" applyBorder="1" applyAlignment="1">
      <alignment horizontal="right" vertical="top" wrapText="1"/>
    </xf>
    <xf numFmtId="0" fontId="1" fillId="2" borderId="0" xfId="0" applyFont="1" applyFill="1" applyBorder="1" applyAlignment="1">
      <alignment vertical="center"/>
    </xf>
    <xf numFmtId="0" fontId="9" fillId="0" borderId="0" xfId="0" applyFont="1" applyBorder="1" applyAlignment="1"/>
    <xf numFmtId="0" fontId="9" fillId="0" borderId="53" xfId="0" applyFont="1" applyBorder="1" applyAlignment="1"/>
    <xf numFmtId="0" fontId="10" fillId="0" borderId="0" xfId="0" applyFont="1" applyBorder="1" applyAlignment="1"/>
    <xf numFmtId="0" fontId="0" fillId="3" borderId="62" xfId="0" applyFont="1" applyFill="1" applyBorder="1" applyAlignment="1">
      <alignment horizontal="right"/>
    </xf>
    <xf numFmtId="0" fontId="0" fillId="3" borderId="63" xfId="0" applyFont="1" applyFill="1" applyBorder="1" applyAlignment="1">
      <alignment horizontal="right"/>
    </xf>
    <xf numFmtId="3" fontId="0" fillId="3" borderId="63" xfId="0" applyNumberFormat="1" applyFont="1" applyFill="1" applyBorder="1" applyAlignment="1">
      <alignment horizontal="right"/>
    </xf>
    <xf numFmtId="164" fontId="7" fillId="3" borderId="64" xfId="3" applyNumberFormat="1" applyFont="1" applyFill="1" applyBorder="1" applyAlignment="1">
      <alignment horizontal="right"/>
    </xf>
    <xf numFmtId="0" fontId="0" fillId="3" borderId="44" xfId="0" applyFill="1" applyBorder="1" applyAlignment="1">
      <alignment horizontal="right"/>
    </xf>
    <xf numFmtId="0" fontId="0" fillId="3" borderId="63" xfId="0" applyFill="1" applyBorder="1" applyAlignment="1">
      <alignment horizontal="right"/>
    </xf>
    <xf numFmtId="3" fontId="0" fillId="3" borderId="63" xfId="0" applyNumberFormat="1" applyFill="1" applyBorder="1" applyAlignment="1">
      <alignment horizontal="right"/>
    </xf>
    <xf numFmtId="3" fontId="1" fillId="2" borderId="9" xfId="0" applyNumberFormat="1" applyFont="1" applyFill="1" applyBorder="1" applyAlignment="1">
      <alignment horizontal="right"/>
    </xf>
    <xf numFmtId="0" fontId="1" fillId="2" borderId="1" xfId="0" applyFont="1" applyFill="1" applyBorder="1" applyAlignment="1"/>
    <xf numFmtId="164" fontId="1" fillId="2" borderId="10" xfId="3" applyNumberFormat="1" applyFont="1" applyFill="1" applyBorder="1" applyAlignment="1">
      <alignment horizontal="right" wrapText="1"/>
    </xf>
    <xf numFmtId="164" fontId="1" fillId="2" borderId="4" xfId="0" applyNumberFormat="1" applyFont="1" applyFill="1" applyBorder="1" applyAlignment="1">
      <alignment horizontal="right" wrapText="1"/>
    </xf>
    <xf numFmtId="0" fontId="1" fillId="0" borderId="1" xfId="0" applyFont="1" applyFill="1" applyBorder="1" applyAlignment="1"/>
    <xf numFmtId="3" fontId="1" fillId="2" borderId="13" xfId="0" applyNumberFormat="1" applyFont="1" applyFill="1" applyBorder="1" applyAlignment="1">
      <alignment horizontal="right"/>
    </xf>
    <xf numFmtId="164" fontId="1" fillId="2" borderId="45" xfId="0" applyNumberFormat="1" applyFont="1" applyFill="1" applyBorder="1" applyAlignment="1">
      <alignment horizontal="right" wrapText="1"/>
    </xf>
    <xf numFmtId="0" fontId="1" fillId="2" borderId="21" xfId="0" applyFont="1" applyFill="1" applyBorder="1" applyAlignment="1">
      <alignment wrapText="1"/>
    </xf>
    <xf numFmtId="164" fontId="1" fillId="2" borderId="4" xfId="3" applyNumberFormat="1" applyFont="1" applyFill="1" applyBorder="1" applyAlignment="1">
      <alignment horizontal="right" wrapText="1"/>
    </xf>
    <xf numFmtId="0" fontId="1" fillId="0" borderId="21" xfId="0" applyFont="1" applyFill="1" applyBorder="1" applyAlignment="1">
      <alignment wrapText="1"/>
    </xf>
    <xf numFmtId="3" fontId="1" fillId="0" borderId="9" xfId="0" applyNumberFormat="1" applyFont="1" applyFill="1" applyBorder="1" applyAlignment="1">
      <alignment horizontal="right"/>
    </xf>
    <xf numFmtId="0" fontId="1" fillId="0" borderId="4" xfId="0" applyFont="1" applyFill="1" applyBorder="1" applyAlignment="1">
      <alignment horizontal="right" wrapText="1"/>
    </xf>
    <xf numFmtId="164" fontId="1" fillId="0" borderId="4" xfId="0" applyNumberFormat="1" applyFont="1" applyFill="1" applyBorder="1" applyAlignment="1">
      <alignment horizontal="right" wrapText="1"/>
    </xf>
    <xf numFmtId="0" fontId="1" fillId="0" borderId="10" xfId="0" applyFont="1" applyFill="1" applyBorder="1" applyAlignment="1">
      <alignment horizontal="right" wrapText="1"/>
    </xf>
    <xf numFmtId="3" fontId="1" fillId="2" borderId="23" xfId="0" applyNumberFormat="1" applyFont="1" applyFill="1" applyBorder="1" applyAlignment="1">
      <alignment horizontal="right"/>
    </xf>
    <xf numFmtId="164" fontId="1" fillId="2" borderId="52" xfId="0" applyNumberFormat="1" applyFont="1" applyFill="1" applyBorder="1" applyAlignment="1">
      <alignment horizontal="right" wrapText="1"/>
    </xf>
    <xf numFmtId="0" fontId="1" fillId="2" borderId="21" xfId="0" applyFont="1" applyFill="1" applyBorder="1" applyAlignment="1">
      <alignment horizontal="left" wrapText="1"/>
    </xf>
    <xf numFmtId="3" fontId="1" fillId="2" borderId="9" xfId="0" applyNumberFormat="1" applyFont="1" applyFill="1" applyBorder="1" applyAlignment="1">
      <alignment horizontal="right" wrapText="1"/>
    </xf>
    <xf numFmtId="164" fontId="1" fillId="2" borderId="6" xfId="0" applyNumberFormat="1" applyFont="1" applyFill="1" applyBorder="1" applyAlignment="1">
      <alignment horizontal="right" wrapText="1"/>
    </xf>
    <xf numFmtId="3" fontId="1" fillId="2" borderId="0" xfId="0" applyNumberFormat="1" applyFont="1" applyFill="1" applyBorder="1" applyAlignment="1">
      <alignment horizontal="right" vertical="top"/>
    </xf>
    <xf numFmtId="0" fontId="1" fillId="2" borderId="1" xfId="0" applyFont="1" applyFill="1" applyBorder="1" applyAlignment="1">
      <alignment horizontal="right" vertical="top"/>
    </xf>
    <xf numFmtId="164" fontId="1" fillId="2" borderId="65" xfId="0" applyNumberFormat="1" applyFont="1" applyFill="1" applyBorder="1" applyAlignment="1">
      <alignment horizontal="right" vertical="top"/>
    </xf>
    <xf numFmtId="164" fontId="1" fillId="2" borderId="66" xfId="0" applyNumberFormat="1" applyFont="1" applyFill="1" applyBorder="1" applyAlignment="1">
      <alignment horizontal="right" vertical="top"/>
    </xf>
    <xf numFmtId="3" fontId="1" fillId="2" borderId="17" xfId="0" applyNumberFormat="1" applyFont="1" applyFill="1" applyBorder="1" applyAlignment="1">
      <alignment horizontal="right" vertical="top"/>
    </xf>
    <xf numFmtId="0" fontId="2" fillId="2" borderId="17" xfId="0" applyFont="1" applyFill="1" applyBorder="1" applyAlignment="1">
      <alignment horizontal="right" vertical="top"/>
    </xf>
    <xf numFmtId="0" fontId="2" fillId="2" borderId="18" xfId="0" applyFont="1" applyFill="1" applyBorder="1" applyAlignment="1">
      <alignment horizontal="right" vertical="top" wrapText="1"/>
    </xf>
    <xf numFmtId="0" fontId="1" fillId="2" borderId="67" xfId="0" applyFont="1" applyFill="1" applyBorder="1" applyAlignment="1">
      <alignment vertical="top" wrapText="1"/>
    </xf>
    <xf numFmtId="0" fontId="1" fillId="2" borderId="67" xfId="0" applyFont="1" applyFill="1" applyBorder="1" applyAlignment="1">
      <alignment wrapText="1"/>
    </xf>
    <xf numFmtId="0" fontId="1" fillId="2" borderId="7" xfId="0" applyFont="1" applyFill="1" applyBorder="1" applyAlignment="1">
      <alignment horizontal="right" wrapText="1"/>
    </xf>
    <xf numFmtId="0" fontId="1" fillId="2" borderId="45" xfId="0" applyFont="1" applyFill="1" applyBorder="1" applyAlignment="1">
      <alignment horizontal="right" wrapText="1"/>
    </xf>
    <xf numFmtId="0" fontId="1" fillId="2" borderId="6" xfId="0" applyNumberFormat="1" applyFont="1" applyFill="1" applyBorder="1" applyAlignment="1">
      <alignment horizontal="right" wrapText="1"/>
    </xf>
    <xf numFmtId="164" fontId="1" fillId="2" borderId="6" xfId="3" applyNumberFormat="1" applyFont="1" applyFill="1" applyBorder="1" applyAlignment="1">
      <alignment horizontal="right" vertical="top" wrapText="1"/>
    </xf>
    <xf numFmtId="164" fontId="1" fillId="2" borderId="65" xfId="3" applyNumberFormat="1" applyFont="1" applyFill="1" applyBorder="1" applyAlignment="1">
      <alignment horizontal="right" vertical="top" wrapText="1"/>
    </xf>
    <xf numFmtId="3" fontId="1" fillId="2" borderId="1" xfId="0" applyNumberFormat="1" applyFont="1" applyFill="1" applyBorder="1" applyAlignment="1">
      <alignment horizontal="right" vertical="top"/>
    </xf>
    <xf numFmtId="164" fontId="1" fillId="2" borderId="4" xfId="1" applyNumberFormat="1" applyFont="1" applyFill="1" applyBorder="1" applyAlignment="1">
      <alignment horizontal="right" vertical="top"/>
    </xf>
    <xf numFmtId="0" fontId="2" fillId="2" borderId="1" xfId="0" applyFont="1" applyFill="1" applyBorder="1" applyAlignment="1">
      <alignment horizontal="right" vertical="top"/>
    </xf>
    <xf numFmtId="0" fontId="2" fillId="2" borderId="68" xfId="0" applyFont="1" applyFill="1" applyBorder="1" applyAlignment="1">
      <alignment vertical="top"/>
    </xf>
    <xf numFmtId="0" fontId="1" fillId="4" borderId="68" xfId="0" applyFont="1" applyFill="1" applyBorder="1" applyAlignment="1">
      <alignment vertical="top"/>
    </xf>
    <xf numFmtId="0" fontId="1" fillId="2" borderId="68" xfId="0" applyFont="1" applyFill="1" applyBorder="1" applyAlignment="1">
      <alignment vertical="top"/>
    </xf>
    <xf numFmtId="0" fontId="0" fillId="0" borderId="69" xfId="0" applyBorder="1"/>
    <xf numFmtId="0" fontId="1" fillId="2" borderId="68" xfId="1" applyFont="1" applyFill="1" applyBorder="1" applyAlignment="1">
      <alignment vertical="top"/>
    </xf>
    <xf numFmtId="0" fontId="2" fillId="2" borderId="70" xfId="0" applyFont="1" applyFill="1" applyBorder="1" applyAlignment="1">
      <alignment vertical="top"/>
    </xf>
    <xf numFmtId="0" fontId="1" fillId="2" borderId="51" xfId="0" quotePrefix="1" applyNumberFormat="1" applyFont="1" applyFill="1" applyBorder="1" applyAlignment="1">
      <alignment horizontal="right" vertical="top" wrapText="1"/>
    </xf>
    <xf numFmtId="0" fontId="2" fillId="2" borderId="55" xfId="0" applyFont="1" applyFill="1" applyBorder="1" applyAlignment="1">
      <alignment horizontal="right" vertical="top"/>
    </xf>
    <xf numFmtId="3" fontId="1" fillId="2" borderId="55" xfId="0" applyNumberFormat="1" applyFont="1" applyFill="1" applyBorder="1" applyAlignment="1">
      <alignment horizontal="right" vertical="top"/>
    </xf>
    <xf numFmtId="0" fontId="0" fillId="0" borderId="55" xfId="0" applyBorder="1"/>
    <xf numFmtId="0" fontId="0" fillId="0" borderId="10" xfId="0" applyBorder="1" applyAlignment="1">
      <alignment horizontal="right"/>
    </xf>
    <xf numFmtId="164" fontId="1" fillId="2" borderId="10" xfId="1" applyNumberFormat="1" applyFont="1" applyFill="1" applyBorder="1" applyAlignment="1">
      <alignment horizontal="right" vertical="top"/>
    </xf>
    <xf numFmtId="0" fontId="9" fillId="0" borderId="71" xfId="0" applyFont="1" applyBorder="1"/>
    <xf numFmtId="0" fontId="0" fillId="0" borderId="42" xfId="0" applyBorder="1" applyAlignment="1">
      <alignment horizontal="right"/>
    </xf>
    <xf numFmtId="0" fontId="1" fillId="2" borderId="10" xfId="0" quotePrefix="1" applyNumberFormat="1" applyFont="1" applyFill="1" applyBorder="1" applyAlignment="1">
      <alignment horizontal="right" vertical="top" wrapText="1"/>
    </xf>
    <xf numFmtId="0" fontId="2" fillId="2" borderId="72" xfId="0" applyFont="1" applyFill="1" applyBorder="1" applyAlignment="1">
      <alignment vertical="top"/>
    </xf>
    <xf numFmtId="0" fontId="0" fillId="3" borderId="11" xfId="0" applyFill="1" applyBorder="1"/>
    <xf numFmtId="0" fontId="0" fillId="3" borderId="3" xfId="0" applyFill="1" applyBorder="1" applyAlignment="1">
      <alignment horizontal="right"/>
    </xf>
    <xf numFmtId="0" fontId="1" fillId="2" borderId="72" xfId="0" applyFont="1" applyFill="1" applyBorder="1" applyAlignment="1">
      <alignment vertical="top"/>
    </xf>
    <xf numFmtId="0" fontId="0" fillId="3" borderId="73" xfId="0" applyFill="1" applyBorder="1"/>
    <xf numFmtId="0" fontId="1" fillId="2" borderId="34" xfId="0" applyNumberFormat="1" applyFont="1" applyFill="1" applyBorder="1" applyAlignment="1">
      <alignment horizontal="right" vertical="top" wrapText="1"/>
    </xf>
    <xf numFmtId="3" fontId="1" fillId="2" borderId="14" xfId="0" applyNumberFormat="1" applyFont="1" applyFill="1" applyBorder="1" applyAlignment="1">
      <alignment horizontal="right"/>
    </xf>
    <xf numFmtId="3" fontId="1" fillId="2" borderId="74" xfId="0" applyNumberFormat="1" applyFont="1" applyFill="1" applyBorder="1" applyAlignment="1">
      <alignment horizontal="right" vertical="top"/>
    </xf>
    <xf numFmtId="164" fontId="1" fillId="2" borderId="75" xfId="0" applyNumberFormat="1" applyFont="1" applyFill="1" applyBorder="1" applyAlignment="1">
      <alignment horizontal="right" vertical="top" wrapText="1"/>
    </xf>
    <xf numFmtId="164" fontId="1" fillId="2" borderId="65" xfId="0" applyNumberFormat="1" applyFont="1" applyFill="1" applyBorder="1" applyAlignment="1">
      <alignment horizontal="right" vertical="top" wrapText="1"/>
    </xf>
    <xf numFmtId="164" fontId="1" fillId="2" borderId="65" xfId="0" applyNumberFormat="1" applyFont="1" applyFill="1" applyBorder="1" applyAlignment="1">
      <alignment horizontal="right" wrapText="1"/>
    </xf>
    <xf numFmtId="164" fontId="1" fillId="2" borderId="66" xfId="0" applyNumberFormat="1" applyFont="1" applyFill="1" applyBorder="1" applyAlignment="1">
      <alignment horizontal="right" vertical="top" wrapText="1"/>
    </xf>
    <xf numFmtId="3" fontId="1" fillId="2" borderId="76" xfId="0" applyNumberFormat="1" applyFont="1" applyFill="1" applyBorder="1" applyAlignment="1">
      <alignment horizontal="right" vertical="top"/>
    </xf>
    <xf numFmtId="3" fontId="0" fillId="0" borderId="62" xfId="0" applyNumberFormat="1" applyBorder="1" applyAlignment="1">
      <alignment horizontal="right"/>
    </xf>
    <xf numFmtId="3" fontId="9" fillId="0" borderId="39" xfId="0" applyNumberFormat="1" applyFont="1" applyBorder="1" applyAlignment="1">
      <alignment horizontal="right"/>
    </xf>
    <xf numFmtId="3" fontId="0" fillId="0" borderId="39" xfId="0" applyNumberFormat="1" applyBorder="1" applyAlignment="1">
      <alignment horizontal="right"/>
    </xf>
    <xf numFmtId="3" fontId="1" fillId="2" borderId="76" xfId="0" applyNumberFormat="1" applyFont="1" applyFill="1" applyBorder="1" applyAlignment="1">
      <alignment horizontal="right"/>
    </xf>
    <xf numFmtId="164" fontId="1" fillId="2" borderId="18" xfId="3" applyNumberFormat="1" applyFont="1" applyFill="1" applyBorder="1" applyAlignment="1">
      <alignment horizontal="right" vertical="top"/>
    </xf>
    <xf numFmtId="164" fontId="1" fillId="2" borderId="77" xfId="3" applyNumberFormat="1" applyFont="1" applyFill="1" applyBorder="1" applyAlignment="1">
      <alignment horizontal="right" vertical="top"/>
    </xf>
    <xf numFmtId="164" fontId="1" fillId="2" borderId="77" xfId="3" applyNumberFormat="1" applyFont="1" applyFill="1" applyBorder="1" applyAlignment="1">
      <alignment horizontal="right"/>
    </xf>
    <xf numFmtId="164" fontId="1" fillId="2" borderId="78" xfId="3" applyNumberFormat="1" applyFont="1" applyFill="1" applyBorder="1" applyAlignment="1">
      <alignment horizontal="right"/>
    </xf>
    <xf numFmtId="164" fontId="1" fillId="2" borderId="79" xfId="3" applyNumberFormat="1" applyFont="1" applyFill="1" applyBorder="1" applyAlignment="1">
      <alignment horizontal="right" vertical="top" wrapText="1"/>
    </xf>
    <xf numFmtId="164" fontId="1" fillId="2" borderId="71" xfId="3" applyNumberFormat="1" applyFont="1" applyFill="1" applyBorder="1" applyAlignment="1">
      <alignment horizontal="right" vertical="top" wrapText="1"/>
    </xf>
    <xf numFmtId="164" fontId="1" fillId="2" borderId="42" xfId="3" applyNumberFormat="1" applyFont="1" applyFill="1" applyBorder="1" applyAlignment="1">
      <alignment horizontal="right" vertical="top" wrapText="1"/>
    </xf>
    <xf numFmtId="164" fontId="1" fillId="2" borderId="80" xfId="3" applyNumberFormat="1" applyFont="1" applyFill="1" applyBorder="1" applyAlignment="1">
      <alignment horizontal="right" vertical="top" wrapText="1"/>
    </xf>
    <xf numFmtId="164" fontId="1" fillId="2" borderId="65" xfId="3" applyNumberFormat="1" applyFont="1" applyFill="1" applyBorder="1" applyAlignment="1">
      <alignment horizontal="right" vertical="top"/>
    </xf>
    <xf numFmtId="164" fontId="1" fillId="2" borderId="65" xfId="3" applyNumberFormat="1" applyFont="1" applyFill="1" applyBorder="1" applyAlignment="1">
      <alignment horizontal="right"/>
    </xf>
    <xf numFmtId="0" fontId="0" fillId="0" borderId="66" xfId="0" applyBorder="1" applyAlignment="1"/>
    <xf numFmtId="164" fontId="1" fillId="2" borderId="75" xfId="3" applyNumberFormat="1" applyFont="1" applyFill="1" applyBorder="1" applyAlignment="1">
      <alignment horizontal="right" vertical="top"/>
    </xf>
    <xf numFmtId="164" fontId="2" fillId="2" borderId="65" xfId="3" applyNumberFormat="1" applyFont="1" applyFill="1" applyBorder="1" applyAlignment="1">
      <alignment horizontal="right" vertical="top"/>
    </xf>
    <xf numFmtId="0" fontId="0" fillId="0" borderId="18" xfId="0" applyBorder="1" applyAlignment="1"/>
    <xf numFmtId="0" fontId="9" fillId="0" borderId="18" xfId="0" applyFont="1" applyBorder="1" applyAlignment="1"/>
    <xf numFmtId="0" fontId="9" fillId="0" borderId="75" xfId="0" applyFont="1" applyBorder="1" applyAlignment="1"/>
    <xf numFmtId="10" fontId="1" fillId="2" borderId="71" xfId="0" applyNumberFormat="1" applyFont="1" applyFill="1" applyBorder="1" applyAlignment="1">
      <alignment horizontal="right" vertical="top"/>
    </xf>
    <xf numFmtId="10" fontId="1" fillId="2" borderId="42" xfId="0" applyNumberFormat="1" applyFont="1" applyFill="1" applyBorder="1" applyAlignment="1">
      <alignment horizontal="right" vertical="top"/>
    </xf>
    <xf numFmtId="164" fontId="1" fillId="2" borderId="51" xfId="0" applyNumberFormat="1" applyFont="1" applyFill="1" applyBorder="1" applyAlignment="1">
      <alignment horizontal="right" vertical="top" wrapText="1"/>
    </xf>
    <xf numFmtId="164" fontId="1" fillId="2" borderId="16" xfId="3" applyNumberFormat="1" applyFont="1" applyFill="1" applyBorder="1" applyAlignment="1">
      <alignment horizontal="right" vertical="top" wrapText="1"/>
    </xf>
    <xf numFmtId="9" fontId="1" fillId="2" borderId="6" xfId="0" applyNumberFormat="1" applyFont="1" applyFill="1" applyBorder="1" applyAlignment="1">
      <alignment horizontal="right" vertical="top" wrapText="1"/>
    </xf>
    <xf numFmtId="0" fontId="1" fillId="2" borderId="16" xfId="0" applyFont="1" applyFill="1" applyBorder="1" applyAlignment="1">
      <alignment horizontal="right" vertical="top" wrapText="1"/>
    </xf>
    <xf numFmtId="3" fontId="2" fillId="2" borderId="17" xfId="0" applyNumberFormat="1" applyFont="1" applyFill="1" applyBorder="1" applyAlignment="1">
      <alignment horizontal="right" vertical="top"/>
    </xf>
    <xf numFmtId="164" fontId="2" fillId="2" borderId="18" xfId="3" applyNumberFormat="1" applyFont="1" applyFill="1" applyBorder="1" applyAlignment="1">
      <alignment horizontal="right" vertical="top"/>
    </xf>
    <xf numFmtId="3" fontId="1" fillId="2" borderId="81" xfId="0" applyNumberFormat="1" applyFont="1" applyFill="1" applyBorder="1" applyAlignment="1">
      <alignment horizontal="right" vertical="top"/>
    </xf>
    <xf numFmtId="164" fontId="1" fillId="2" borderId="78" xfId="3" applyNumberFormat="1" applyFont="1" applyFill="1" applyBorder="1" applyAlignment="1">
      <alignment horizontal="right" vertical="top"/>
    </xf>
    <xf numFmtId="0" fontId="1" fillId="2" borderId="51" xfId="0" applyNumberFormat="1" applyFont="1" applyFill="1" applyBorder="1" applyAlignment="1">
      <alignment horizontal="right" vertical="top" wrapText="1"/>
    </xf>
    <xf numFmtId="3" fontId="1" fillId="2" borderId="82" xfId="0" applyNumberFormat="1" applyFont="1" applyFill="1" applyBorder="1" applyAlignment="1">
      <alignment horizontal="right" vertical="top"/>
    </xf>
    <xf numFmtId="164" fontId="1" fillId="2" borderId="38" xfId="3" applyNumberFormat="1" applyFont="1" applyFill="1" applyBorder="1" applyAlignment="1">
      <alignment horizontal="right" vertical="top"/>
    </xf>
    <xf numFmtId="0" fontId="0" fillId="0" borderId="83" xfId="0" applyBorder="1"/>
    <xf numFmtId="0" fontId="1" fillId="2" borderId="68" xfId="1" applyFont="1" applyFill="1" applyBorder="1" applyAlignment="1">
      <alignment vertical="top" wrapText="1"/>
    </xf>
    <xf numFmtId="0" fontId="0" fillId="0" borderId="65" xfId="0" applyBorder="1" applyAlignment="1">
      <alignment horizontal="right"/>
    </xf>
    <xf numFmtId="0" fontId="2" fillId="2" borderId="65" xfId="0" applyFont="1" applyFill="1" applyBorder="1" applyAlignment="1">
      <alignment horizontal="right" vertical="top" wrapText="1"/>
    </xf>
    <xf numFmtId="0" fontId="0" fillId="0" borderId="68" xfId="0" applyBorder="1"/>
    <xf numFmtId="0" fontId="1" fillId="2" borderId="21" xfId="0" applyFont="1" applyFill="1" applyBorder="1" applyAlignment="1">
      <alignment vertical="top" wrapText="1"/>
    </xf>
    <xf numFmtId="0" fontId="1" fillId="2" borderId="52" xfId="0" quotePrefix="1" applyFont="1" applyFill="1" applyBorder="1" applyAlignment="1">
      <alignment horizontal="right" wrapText="1"/>
    </xf>
    <xf numFmtId="3" fontId="1" fillId="2" borderId="17" xfId="0" applyNumberFormat="1" applyFont="1" applyFill="1" applyBorder="1" applyAlignment="1">
      <alignment horizontal="right"/>
    </xf>
    <xf numFmtId="164" fontId="1" fillId="2" borderId="18" xfId="3" applyNumberFormat="1" applyFont="1" applyFill="1" applyBorder="1" applyAlignment="1">
      <alignment horizontal="right"/>
    </xf>
    <xf numFmtId="0" fontId="1" fillId="2" borderId="58" xfId="0" applyFont="1" applyFill="1" applyBorder="1" applyAlignment="1">
      <alignment vertical="center"/>
    </xf>
    <xf numFmtId="0" fontId="1" fillId="2" borderId="30" xfId="0" applyNumberFormat="1" applyFont="1" applyFill="1" applyBorder="1" applyAlignment="1">
      <alignment horizontal="right" vertical="top"/>
    </xf>
    <xf numFmtId="0" fontId="1" fillId="2" borderId="34" xfId="0" quotePrefix="1" applyNumberFormat="1" applyFont="1" applyFill="1" applyBorder="1" applyAlignment="1">
      <alignment horizontal="right" vertical="top" wrapText="1"/>
    </xf>
    <xf numFmtId="0" fontId="1" fillId="2" borderId="13" xfId="0" applyNumberFormat="1" applyFont="1" applyFill="1" applyBorder="1" applyAlignment="1">
      <alignment horizontal="right" vertical="top"/>
    </xf>
    <xf numFmtId="164" fontId="1" fillId="2" borderId="78" xfId="3" quotePrefix="1" applyNumberFormat="1" applyFont="1" applyFill="1" applyBorder="1" applyAlignment="1">
      <alignment horizontal="right" vertical="top"/>
    </xf>
    <xf numFmtId="164" fontId="1" fillId="2" borderId="18" xfId="3" quotePrefix="1" applyNumberFormat="1" applyFont="1" applyFill="1" applyBorder="1" applyAlignment="1">
      <alignment horizontal="right" vertical="top"/>
    </xf>
    <xf numFmtId="0" fontId="1" fillId="2" borderId="25" xfId="0" applyNumberFormat="1" applyFont="1" applyFill="1" applyBorder="1" applyAlignment="1">
      <alignment horizontal="right" vertical="top" wrapText="1"/>
    </xf>
    <xf numFmtId="0" fontId="1" fillId="2" borderId="24" xfId="0" applyNumberFormat="1" applyFont="1" applyFill="1" applyBorder="1" applyAlignment="1">
      <alignment horizontal="right" vertical="top"/>
    </xf>
    <xf numFmtId="0" fontId="1" fillId="2" borderId="35" xfId="0" applyFont="1" applyFill="1" applyBorder="1" applyAlignment="1">
      <alignment horizontal="right" vertical="top" wrapText="1"/>
    </xf>
    <xf numFmtId="0" fontId="1" fillId="2" borderId="84" xfId="0" applyFont="1" applyFill="1" applyBorder="1" applyAlignment="1">
      <alignment horizontal="right" vertical="top" wrapText="1"/>
    </xf>
    <xf numFmtId="164" fontId="1" fillId="2" borderId="85" xfId="3" quotePrefix="1" applyNumberFormat="1" applyFont="1" applyFill="1" applyBorder="1" applyAlignment="1">
      <alignment horizontal="right" vertical="top"/>
    </xf>
    <xf numFmtId="3" fontId="1" fillId="2" borderId="86" xfId="0" applyNumberFormat="1" applyFont="1" applyFill="1" applyBorder="1" applyAlignment="1">
      <alignment horizontal="right" vertical="top"/>
    </xf>
    <xf numFmtId="0" fontId="1" fillId="2" borderId="67" xfId="0" applyFont="1" applyFill="1" applyBorder="1" applyAlignment="1">
      <alignment vertical="top"/>
    </xf>
    <xf numFmtId="164" fontId="2" fillId="2" borderId="18" xfId="3" quotePrefix="1" applyNumberFormat="1" applyFont="1" applyFill="1" applyBorder="1" applyAlignment="1">
      <alignment horizontal="right" vertical="top"/>
    </xf>
    <xf numFmtId="3" fontId="1" fillId="2" borderId="57" xfId="0" applyNumberFormat="1" applyFont="1" applyFill="1" applyBorder="1" applyAlignment="1">
      <alignment horizontal="right" vertical="top"/>
    </xf>
    <xf numFmtId="0" fontId="1" fillId="2" borderId="54" xfId="1" applyNumberFormat="1" applyFont="1" applyFill="1" applyBorder="1" applyAlignment="1">
      <alignment horizontal="right" vertical="top"/>
    </xf>
    <xf numFmtId="0" fontId="1" fillId="2" borderId="55" xfId="1" applyNumberFormat="1" applyFont="1" applyFill="1" applyBorder="1" applyAlignment="1">
      <alignment vertical="top"/>
    </xf>
    <xf numFmtId="0" fontId="1" fillId="2" borderId="24" xfId="1" applyNumberFormat="1" applyFont="1" applyFill="1" applyBorder="1" applyAlignment="1">
      <alignment vertical="top"/>
    </xf>
    <xf numFmtId="0" fontId="0" fillId="0" borderId="64" xfId="0" applyBorder="1"/>
    <xf numFmtId="0" fontId="0" fillId="0" borderId="82" xfId="0" applyBorder="1"/>
    <xf numFmtId="0" fontId="0" fillId="0" borderId="38" xfId="0" applyBorder="1"/>
    <xf numFmtId="0" fontId="0" fillId="0" borderId="62" xfId="0" applyBorder="1"/>
    <xf numFmtId="0" fontId="1" fillId="2" borderId="54" xfId="0" applyFont="1" applyFill="1" applyBorder="1" applyAlignment="1">
      <alignment horizontal="right" vertical="top" wrapText="1"/>
    </xf>
    <xf numFmtId="3" fontId="1" fillId="2" borderId="87" xfId="0" applyNumberFormat="1" applyFont="1" applyFill="1" applyBorder="1" applyAlignment="1">
      <alignment horizontal="right" vertical="top"/>
    </xf>
    <xf numFmtId="0" fontId="1" fillId="2" borderId="9" xfId="0" applyFont="1" applyFill="1" applyBorder="1" applyAlignment="1">
      <alignment vertical="top"/>
    </xf>
    <xf numFmtId="0" fontId="1" fillId="2" borderId="52" xfId="0" quotePrefix="1" applyFont="1" applyFill="1" applyBorder="1" applyAlignment="1">
      <alignment horizontal="right" vertical="top" wrapText="1"/>
    </xf>
    <xf numFmtId="3" fontId="0" fillId="2" borderId="17" xfId="0" applyNumberFormat="1" applyFont="1" applyFill="1" applyBorder="1" applyAlignment="1">
      <alignment horizontal="right" vertical="top"/>
    </xf>
    <xf numFmtId="3" fontId="1" fillId="2" borderId="88" xfId="0" applyNumberFormat="1" applyFont="1" applyFill="1" applyBorder="1" applyAlignment="1">
      <alignment horizontal="right" vertical="top"/>
    </xf>
    <xf numFmtId="164" fontId="1" fillId="2" borderId="89" xfId="3" applyNumberFormat="1" applyFont="1" applyFill="1" applyBorder="1" applyAlignment="1">
      <alignment horizontal="right" vertical="top" wrapText="1"/>
    </xf>
    <xf numFmtId="0" fontId="1" fillId="2" borderId="34" xfId="0" applyNumberFormat="1" applyFont="1" applyFill="1" applyBorder="1" applyAlignment="1">
      <alignment horizontal="right" vertical="top"/>
    </xf>
    <xf numFmtId="0" fontId="1" fillId="2" borderId="6" xfId="0" quotePrefix="1" applyNumberFormat="1" applyFont="1" applyFill="1" applyBorder="1" applyAlignment="1">
      <alignment horizontal="right" vertical="top"/>
    </xf>
    <xf numFmtId="0" fontId="2" fillId="2" borderId="6" xfId="0" applyFont="1" applyFill="1" applyBorder="1" applyAlignment="1">
      <alignment horizontal="right" vertical="top"/>
    </xf>
    <xf numFmtId="0" fontId="1" fillId="2" borderId="90" xfId="0" applyFont="1" applyFill="1" applyBorder="1" applyAlignment="1">
      <alignment horizontal="right" vertical="top"/>
    </xf>
    <xf numFmtId="164" fontId="1" fillId="2" borderId="22" xfId="3" applyNumberFormat="1" applyFont="1" applyFill="1" applyBorder="1" applyAlignment="1">
      <alignment horizontal="right" vertical="top"/>
    </xf>
    <xf numFmtId="164" fontId="1" fillId="2" borderId="16" xfId="3" applyNumberFormat="1" applyFont="1" applyFill="1" applyBorder="1" applyAlignment="1">
      <alignment horizontal="right" vertical="top"/>
    </xf>
    <xf numFmtId="164" fontId="1" fillId="2" borderId="6" xfId="3" applyNumberFormat="1" applyFont="1" applyFill="1" applyBorder="1" applyAlignment="1">
      <alignment horizontal="right" vertical="top"/>
    </xf>
    <xf numFmtId="0" fontId="2" fillId="2" borderId="51" xfId="0" applyFont="1" applyFill="1" applyBorder="1" applyAlignment="1">
      <alignment horizontal="right" vertical="top"/>
    </xf>
    <xf numFmtId="165" fontId="1" fillId="2" borderId="16" xfId="0" quotePrefix="1" applyNumberFormat="1" applyFont="1" applyFill="1" applyBorder="1" applyAlignment="1">
      <alignment horizontal="right" vertical="top"/>
    </xf>
    <xf numFmtId="165" fontId="1" fillId="2" borderId="6" xfId="0" applyNumberFormat="1" applyFont="1" applyFill="1" applyBorder="1" applyAlignment="1">
      <alignment horizontal="right" vertical="top"/>
    </xf>
    <xf numFmtId="165" fontId="1" fillId="2" borderId="6" xfId="0" quotePrefix="1" applyNumberFormat="1" applyFont="1" applyFill="1" applyBorder="1" applyAlignment="1">
      <alignment horizontal="right" vertical="top"/>
    </xf>
    <xf numFmtId="164" fontId="1" fillId="2" borderId="51" xfId="0" applyNumberFormat="1" applyFont="1" applyFill="1" applyBorder="1" applyAlignment="1">
      <alignment horizontal="right" vertical="top"/>
    </xf>
    <xf numFmtId="0" fontId="1" fillId="2" borderId="16" xfId="0" applyFont="1" applyFill="1" applyBorder="1" applyAlignment="1">
      <alignment horizontal="right" vertical="top"/>
    </xf>
    <xf numFmtId="0" fontId="1" fillId="2" borderId="6" xfId="0" quotePrefix="1" applyFont="1" applyFill="1" applyBorder="1" applyAlignment="1">
      <alignment horizontal="right" vertical="top"/>
    </xf>
    <xf numFmtId="0" fontId="1" fillId="2" borderId="6" xfId="0" applyNumberFormat="1" applyFont="1" applyFill="1" applyBorder="1" applyAlignment="1">
      <alignment horizontal="right"/>
    </xf>
    <xf numFmtId="164" fontId="1" fillId="2" borderId="18" xfId="3" quotePrefix="1" applyNumberFormat="1" applyFont="1" applyFill="1" applyBorder="1" applyAlignment="1">
      <alignment horizontal="right"/>
    </xf>
    <xf numFmtId="0" fontId="1" fillId="2" borderId="52" xfId="0" quotePrefix="1" applyFont="1" applyFill="1" applyBorder="1" applyAlignment="1">
      <alignment horizontal="right"/>
    </xf>
    <xf numFmtId="3" fontId="1" fillId="2" borderId="71" xfId="0" applyNumberFormat="1" applyFont="1" applyFill="1" applyBorder="1" applyAlignment="1">
      <alignment horizontal="right" vertical="top"/>
    </xf>
    <xf numFmtId="0" fontId="2" fillId="2" borderId="65" xfId="0" applyFont="1" applyFill="1" applyBorder="1" applyAlignment="1">
      <alignment horizontal="right" vertical="top"/>
    </xf>
    <xf numFmtId="164" fontId="1" fillId="2" borderId="89" xfId="3" applyNumberFormat="1" applyFont="1" applyFill="1" applyBorder="1" applyAlignment="1">
      <alignment horizontal="right" vertical="top"/>
    </xf>
    <xf numFmtId="0" fontId="0" fillId="3" borderId="11" xfId="0" applyFill="1" applyBorder="1" applyAlignment="1">
      <alignment horizontal="right"/>
    </xf>
    <xf numFmtId="165" fontId="1" fillId="2" borderId="16" xfId="0" applyNumberFormat="1" applyFont="1" applyFill="1" applyBorder="1" applyAlignment="1">
      <alignment horizontal="right" vertical="top"/>
    </xf>
    <xf numFmtId="0" fontId="2" fillId="2" borderId="16" xfId="0" applyFont="1" applyFill="1" applyBorder="1" applyAlignment="1">
      <alignment horizontal="right" vertical="top"/>
    </xf>
    <xf numFmtId="0" fontId="1" fillId="2" borderId="0" xfId="1" applyNumberFormat="1" applyFont="1" applyFill="1" applyBorder="1" applyAlignment="1">
      <alignment horizontal="right" vertical="top"/>
    </xf>
    <xf numFmtId="164" fontId="1" fillId="2" borderId="65" xfId="3" quotePrefix="1" applyNumberFormat="1" applyFont="1" applyFill="1" applyBorder="1" applyAlignment="1">
      <alignment horizontal="right" vertical="top"/>
    </xf>
    <xf numFmtId="164" fontId="1" fillId="2" borderId="91" xfId="3" quotePrefix="1" applyNumberFormat="1" applyFont="1" applyFill="1" applyBorder="1" applyAlignment="1">
      <alignment horizontal="right" vertical="top"/>
    </xf>
    <xf numFmtId="3" fontId="1" fillId="3" borderId="63" xfId="0" applyNumberFormat="1" applyFont="1" applyFill="1" applyBorder="1" applyAlignment="1">
      <alignment horizontal="right" vertical="top"/>
    </xf>
    <xf numFmtId="164" fontId="1" fillId="3" borderId="64" xfId="3" quotePrefix="1" applyNumberFormat="1" applyFont="1" applyFill="1" applyBorder="1" applyAlignment="1">
      <alignment horizontal="right" vertical="top"/>
    </xf>
    <xf numFmtId="0" fontId="1" fillId="2" borderId="15" xfId="0" applyNumberFormat="1" applyFont="1" applyFill="1" applyBorder="1" applyAlignment="1">
      <alignment horizontal="right" vertical="top"/>
    </xf>
    <xf numFmtId="0" fontId="1" fillId="2" borderId="90" xfId="0" quotePrefix="1" applyNumberFormat="1" applyFont="1" applyFill="1" applyBorder="1" applyAlignment="1">
      <alignment horizontal="right" vertical="top" wrapText="1"/>
    </xf>
    <xf numFmtId="164" fontId="1" fillId="2" borderId="92" xfId="3" applyNumberFormat="1" applyFont="1" applyFill="1" applyBorder="1" applyAlignment="1">
      <alignment horizontal="right" vertical="top"/>
    </xf>
    <xf numFmtId="10" fontId="1" fillId="2" borderId="51" xfId="0" applyNumberFormat="1" applyFont="1" applyFill="1" applyBorder="1" applyAlignment="1">
      <alignment horizontal="right" vertical="top"/>
    </xf>
    <xf numFmtId="164" fontId="1" fillId="2" borderId="75" xfId="3" quotePrefix="1" applyNumberFormat="1" applyFont="1" applyFill="1" applyBorder="1" applyAlignment="1">
      <alignment horizontal="right" vertical="top"/>
    </xf>
    <xf numFmtId="3" fontId="1" fillId="2" borderId="93" xfId="0" applyNumberFormat="1" applyFont="1" applyFill="1" applyBorder="1" applyAlignment="1">
      <alignment horizontal="right" vertical="top"/>
    </xf>
    <xf numFmtId="0" fontId="1" fillId="2" borderId="52" xfId="0" quotePrefix="1" applyNumberFormat="1" applyFont="1" applyFill="1" applyBorder="1" applyAlignment="1">
      <alignment horizontal="right" wrapText="1"/>
    </xf>
    <xf numFmtId="164" fontId="1" fillId="2" borderId="65" xfId="3" quotePrefix="1" applyNumberFormat="1" applyFont="1" applyFill="1" applyBorder="1" applyAlignment="1">
      <alignment horizontal="right"/>
    </xf>
    <xf numFmtId="164" fontId="1" fillId="2" borderId="90" xfId="0" applyNumberFormat="1" applyFont="1" applyFill="1" applyBorder="1" applyAlignment="1">
      <alignment horizontal="right" vertical="top"/>
    </xf>
    <xf numFmtId="0" fontId="1" fillId="2" borderId="54" xfId="1" quotePrefix="1" applyNumberFormat="1" applyFont="1" applyFill="1" applyBorder="1" applyAlignment="1">
      <alignment horizontal="right" vertical="top"/>
    </xf>
    <xf numFmtId="0" fontId="1" fillId="2" borderId="52" xfId="0" quotePrefix="1" applyNumberFormat="1" applyFont="1" applyFill="1" applyBorder="1" applyAlignment="1">
      <alignment horizontal="right"/>
    </xf>
    <xf numFmtId="168" fontId="11" fillId="0" borderId="0" xfId="2" applyNumberFormat="1" applyFont="1" applyBorder="1" applyAlignment="1">
      <alignment horizontal="left"/>
    </xf>
    <xf numFmtId="0" fontId="8" fillId="0" borderId="0" xfId="2" applyBorder="1"/>
    <xf numFmtId="0" fontId="11" fillId="0" borderId="0" xfId="2" applyFont="1" applyBorder="1"/>
    <xf numFmtId="0" fontId="12" fillId="0" borderId="0" xfId="2" applyFont="1" applyBorder="1" applyAlignment="1">
      <alignment horizontal="center"/>
    </xf>
    <xf numFmtId="0" fontId="13" fillId="0" borderId="0" xfId="2" applyFont="1" applyBorder="1"/>
    <xf numFmtId="0" fontId="3" fillId="0" borderId="0" xfId="1" applyFont="1" applyAlignment="1">
      <alignment horizontal="left" indent="1"/>
    </xf>
    <xf numFmtId="0" fontId="4" fillId="0" borderId="0" xfId="1" applyFont="1"/>
    <xf numFmtId="0" fontId="3" fillId="0" borderId="0" xfId="1" applyFont="1"/>
    <xf numFmtId="0" fontId="5" fillId="0" borderId="0" xfId="1" applyFont="1"/>
    <xf numFmtId="0" fontId="13" fillId="0" borderId="0" xfId="2" applyFont="1" applyBorder="1" applyAlignment="1">
      <alignment horizontal="left"/>
    </xf>
    <xf numFmtId="0" fontId="11" fillId="0" borderId="0" xfId="2" applyFont="1" applyBorder="1" applyAlignment="1">
      <alignment horizontal="left" wrapText="1" indent="1"/>
    </xf>
    <xf numFmtId="0" fontId="6" fillId="2" borderId="0" xfId="0" applyFont="1" applyFill="1" applyBorder="1" applyAlignment="1">
      <alignment horizontal="left" vertical="top" wrapText="1"/>
    </xf>
    <xf numFmtId="0" fontId="6" fillId="2" borderId="0" xfId="0" applyFont="1" applyFill="1" applyBorder="1" applyAlignment="1">
      <alignment horizontal="right" vertical="top" wrapText="1"/>
    </xf>
    <xf numFmtId="0" fontId="14" fillId="0" borderId="0" xfId="0" applyFont="1" applyAlignment="1">
      <alignment vertical="top"/>
    </xf>
    <xf numFmtId="3" fontId="14" fillId="0" borderId="0" xfId="0" applyNumberFormat="1" applyFont="1" applyAlignment="1">
      <alignment vertical="top"/>
    </xf>
    <xf numFmtId="0" fontId="6" fillId="2" borderId="0" xfId="0" applyNumberFormat="1" applyFont="1" applyFill="1" applyBorder="1" applyAlignment="1">
      <alignment horizontal="left" vertical="top"/>
    </xf>
    <xf numFmtId="0" fontId="15" fillId="0" borderId="0" xfId="0" applyFont="1" applyAlignment="1">
      <alignment vertical="top"/>
    </xf>
    <xf numFmtId="0" fontId="3" fillId="0" borderId="0" xfId="1" applyFont="1" applyAlignment="1">
      <alignment horizontal="left" vertical="top"/>
    </xf>
    <xf numFmtId="0" fontId="0" fillId="0" borderId="0" xfId="0" applyAlignment="1">
      <alignment vertical="top"/>
    </xf>
    <xf numFmtId="0" fontId="4" fillId="0" borderId="0" xfId="1" applyFont="1" applyAlignment="1">
      <alignment vertical="top"/>
    </xf>
    <xf numFmtId="0" fontId="3" fillId="0" borderId="0" xfId="1" applyFont="1" applyAlignment="1">
      <alignment vertical="top"/>
    </xf>
    <xf numFmtId="0" fontId="1" fillId="2" borderId="4" xfId="0" quotePrefix="1" applyFont="1" applyFill="1" applyBorder="1" applyAlignment="1">
      <alignment horizontal="right" vertical="top" wrapText="1"/>
    </xf>
    <xf numFmtId="9" fontId="1" fillId="2" borderId="4" xfId="0" quotePrefix="1" applyNumberFormat="1" applyFont="1" applyFill="1" applyBorder="1" applyAlignment="1">
      <alignment horizontal="right" vertical="top" wrapText="1"/>
    </xf>
    <xf numFmtId="0" fontId="1" fillId="2" borderId="4" xfId="0" quotePrefix="1" applyFont="1" applyFill="1" applyBorder="1" applyAlignment="1">
      <alignment horizontal="right" wrapText="1"/>
    </xf>
    <xf numFmtId="0" fontId="1" fillId="0" borderId="72" xfId="0" applyFont="1" applyFill="1" applyBorder="1" applyAlignment="1">
      <alignment vertical="top" wrapText="1"/>
    </xf>
    <xf numFmtId="0" fontId="1" fillId="2" borderId="13" xfId="0" applyNumberFormat="1" applyFont="1" applyFill="1" applyBorder="1" applyAlignment="1">
      <alignment horizontal="right"/>
    </xf>
    <xf numFmtId="0" fontId="1" fillId="2" borderId="67" xfId="0" applyFont="1" applyFill="1" applyBorder="1" applyAlignment="1">
      <alignment horizontal="left" wrapText="1"/>
    </xf>
    <xf numFmtId="3" fontId="1" fillId="2" borderId="6" xfId="0" applyNumberFormat="1" applyFont="1" applyFill="1" applyBorder="1" applyAlignment="1">
      <alignment horizontal="right" vertical="top"/>
    </xf>
    <xf numFmtId="164" fontId="1" fillId="2" borderId="7" xfId="0" applyNumberFormat="1" applyFont="1" applyFill="1" applyBorder="1" applyAlignment="1">
      <alignment horizontal="right" wrapText="1"/>
    </xf>
    <xf numFmtId="0" fontId="11" fillId="0" borderId="0" xfId="2" applyFont="1" applyBorder="1" applyAlignment="1">
      <alignment horizontal="left" wrapText="1"/>
    </xf>
    <xf numFmtId="0" fontId="1" fillId="2" borderId="94" xfId="0" applyFont="1" applyFill="1" applyBorder="1" applyAlignment="1">
      <alignment vertical="top"/>
    </xf>
    <xf numFmtId="0" fontId="1" fillId="2" borderId="95" xfId="0" applyFont="1" applyFill="1" applyBorder="1" applyAlignment="1">
      <alignment vertical="top"/>
    </xf>
    <xf numFmtId="164" fontId="1" fillId="2" borderId="96" xfId="3" applyNumberFormat="1" applyFont="1" applyFill="1" applyBorder="1" applyAlignment="1">
      <alignment horizontal="right" vertical="top"/>
    </xf>
    <xf numFmtId="0" fontId="2" fillId="2" borderId="9" xfId="0" applyFont="1" applyFill="1" applyBorder="1" applyAlignment="1">
      <alignment horizontal="right" wrapText="1"/>
    </xf>
    <xf numFmtId="0" fontId="2" fillId="2" borderId="4" xfId="0" applyFont="1" applyFill="1" applyBorder="1" applyAlignment="1">
      <alignment horizontal="right" wrapText="1"/>
    </xf>
    <xf numFmtId="0" fontId="2" fillId="2" borderId="10" xfId="0" applyFont="1" applyFill="1" applyBorder="1" applyAlignment="1">
      <alignment horizontal="right" wrapText="1"/>
    </xf>
    <xf numFmtId="0" fontId="2" fillId="2" borderId="61" xfId="0" applyFont="1" applyFill="1" applyBorder="1" applyAlignment="1">
      <alignment horizontal="left" wrapText="1"/>
    </xf>
    <xf numFmtId="0" fontId="2" fillId="2" borderId="9" xfId="0" applyFont="1" applyFill="1" applyBorder="1" applyAlignment="1">
      <alignment horizontal="right"/>
    </xf>
    <xf numFmtId="0" fontId="2" fillId="2" borderId="6" xfId="0" applyFont="1" applyFill="1" applyBorder="1" applyAlignment="1">
      <alignment horizontal="right" wrapText="1"/>
    </xf>
    <xf numFmtId="0" fontId="2" fillId="2" borderId="39" xfId="0" applyFont="1" applyFill="1" applyBorder="1" applyAlignment="1">
      <alignment horizontal="right"/>
    </xf>
    <xf numFmtId="0" fontId="2" fillId="2" borderId="97" xfId="0" applyFont="1" applyFill="1" applyBorder="1" applyAlignment="1">
      <alignment horizontal="right" wrapText="1"/>
    </xf>
    <xf numFmtId="0" fontId="2" fillId="2" borderId="98" xfId="0" applyFont="1" applyFill="1" applyBorder="1" applyAlignment="1">
      <alignment horizontal="left" wrapText="1"/>
    </xf>
    <xf numFmtId="0" fontId="2" fillId="2" borderId="99" xfId="0" applyFont="1" applyFill="1" applyBorder="1" applyAlignment="1">
      <alignment horizontal="right"/>
    </xf>
    <xf numFmtId="0" fontId="2" fillId="2" borderId="100" xfId="0" applyFont="1" applyFill="1" applyBorder="1" applyAlignment="1">
      <alignment horizontal="right" wrapText="1"/>
    </xf>
    <xf numFmtId="0" fontId="2" fillId="2" borderId="17" xfId="0" applyFont="1" applyFill="1" applyBorder="1" applyAlignment="1">
      <alignment horizontal="right"/>
    </xf>
    <xf numFmtId="0" fontId="2" fillId="2" borderId="18" xfId="0" applyFont="1" applyFill="1" applyBorder="1" applyAlignment="1">
      <alignment horizontal="right"/>
    </xf>
    <xf numFmtId="0" fontId="2" fillId="2" borderId="87" xfId="0" applyFont="1" applyFill="1" applyBorder="1" applyAlignment="1">
      <alignment horizontal="right"/>
    </xf>
    <xf numFmtId="0" fontId="9" fillId="0" borderId="17" xfId="0" applyFont="1" applyBorder="1" applyAlignment="1">
      <alignment horizontal="right" wrapText="1"/>
    </xf>
    <xf numFmtId="0" fontId="9" fillId="0" borderId="18" xfId="0" applyFont="1" applyBorder="1" applyAlignment="1">
      <alignment horizontal="right" wrapText="1"/>
    </xf>
    <xf numFmtId="0" fontId="2" fillId="2" borderId="21" xfId="0" applyFont="1" applyFill="1" applyBorder="1" applyAlignment="1">
      <alignment horizontal="right"/>
    </xf>
    <xf numFmtId="0" fontId="2" fillId="2" borderId="65" xfId="0" applyFont="1" applyFill="1" applyBorder="1" applyAlignment="1">
      <alignment horizontal="right" wrapText="1"/>
    </xf>
    <xf numFmtId="0" fontId="2" fillId="2" borderId="101" xfId="0" applyFont="1" applyFill="1" applyBorder="1" applyAlignment="1">
      <alignment horizontal="left" wrapText="1"/>
    </xf>
    <xf numFmtId="0" fontId="2" fillId="2" borderId="1" xfId="0" applyFont="1" applyFill="1" applyBorder="1" applyAlignment="1">
      <alignment horizontal="right"/>
    </xf>
    <xf numFmtId="0" fontId="2" fillId="2" borderId="40" xfId="0" applyFont="1" applyFill="1" applyBorder="1" applyAlignment="1">
      <alignment horizontal="right"/>
    </xf>
    <xf numFmtId="0" fontId="2" fillId="2" borderId="3" xfId="0" applyFont="1" applyFill="1" applyBorder="1" applyAlignment="1">
      <alignment horizontal="left" wrapText="1"/>
    </xf>
    <xf numFmtId="0" fontId="2" fillId="2" borderId="3" xfId="0" applyFont="1" applyFill="1" applyBorder="1" applyAlignment="1">
      <alignment horizontal="left"/>
    </xf>
    <xf numFmtId="164" fontId="1" fillId="2" borderId="27" xfId="0" quotePrefix="1" applyNumberFormat="1" applyFont="1" applyFill="1" applyBorder="1" applyAlignment="1">
      <alignment horizontal="right" vertical="top" wrapText="1"/>
    </xf>
    <xf numFmtId="164" fontId="1" fillId="2" borderId="0" xfId="3" applyNumberFormat="1" applyFont="1" applyFill="1" applyBorder="1" applyAlignment="1">
      <alignment horizontal="right" vertical="top"/>
    </xf>
    <xf numFmtId="164" fontId="1" fillId="2" borderId="102" xfId="3" applyNumberFormat="1" applyFont="1" applyFill="1" applyBorder="1" applyAlignment="1">
      <alignment horizontal="right" vertical="top"/>
    </xf>
    <xf numFmtId="164" fontId="1" fillId="2" borderId="4" xfId="0" quotePrefix="1" applyNumberFormat="1" applyFont="1" applyFill="1" applyBorder="1" applyAlignment="1">
      <alignment horizontal="right" vertical="top" wrapText="1"/>
    </xf>
    <xf numFmtId="3" fontId="1" fillId="2" borderId="13" xfId="1" applyNumberFormat="1" applyFont="1" applyFill="1" applyBorder="1" applyAlignment="1">
      <alignment vertical="top"/>
    </xf>
    <xf numFmtId="0" fontId="1" fillId="2" borderId="2" xfId="1" applyFont="1" applyFill="1" applyBorder="1" applyAlignment="1">
      <alignment vertical="top" wrapText="1"/>
    </xf>
    <xf numFmtId="164" fontId="1" fillId="2" borderId="16" xfId="1" applyNumberFormat="1" applyFont="1" applyFill="1" applyBorder="1" applyAlignment="1">
      <alignment horizontal="right" vertical="top"/>
    </xf>
    <xf numFmtId="0" fontId="1" fillId="2" borderId="27" xfId="0" quotePrefix="1" applyFont="1" applyFill="1" applyBorder="1" applyAlignment="1">
      <alignment horizontal="right" vertical="top" wrapText="1"/>
    </xf>
    <xf numFmtId="0" fontId="1" fillId="2" borderId="75" xfId="0" applyFont="1" applyFill="1" applyBorder="1" applyAlignment="1">
      <alignment horizontal="right" vertical="top" wrapText="1"/>
    </xf>
    <xf numFmtId="3" fontId="1" fillId="2" borderId="103" xfId="1" applyNumberFormat="1" applyFont="1" applyFill="1" applyBorder="1" applyAlignment="1">
      <alignment vertical="top"/>
    </xf>
    <xf numFmtId="164" fontId="1" fillId="2" borderId="35" xfId="1" applyNumberFormat="1" applyFont="1" applyFill="1" applyBorder="1" applyAlignment="1">
      <alignment horizontal="right" vertical="top"/>
    </xf>
    <xf numFmtId="3" fontId="1" fillId="2" borderId="15" xfId="1" applyNumberFormat="1" applyFont="1" applyFill="1" applyBorder="1" applyAlignment="1">
      <alignment vertical="top"/>
    </xf>
    <xf numFmtId="3" fontId="1" fillId="2" borderId="104" xfId="0" applyNumberFormat="1" applyFont="1" applyFill="1" applyBorder="1" applyAlignment="1">
      <alignment horizontal="right" vertical="top"/>
    </xf>
    <xf numFmtId="0" fontId="1" fillId="2" borderId="66" xfId="0" applyFont="1" applyFill="1" applyBorder="1" applyAlignment="1">
      <alignment horizontal="right" vertical="top"/>
    </xf>
    <xf numFmtId="0" fontId="1" fillId="2" borderId="15" xfId="1" applyNumberFormat="1" applyFont="1" applyFill="1" applyBorder="1" applyAlignment="1">
      <alignment vertical="top"/>
    </xf>
    <xf numFmtId="0" fontId="1" fillId="2" borderId="23" xfId="0" applyNumberFormat="1" applyFont="1" applyFill="1" applyBorder="1" applyAlignment="1">
      <alignment horizontal="right" vertical="top"/>
    </xf>
    <xf numFmtId="0" fontId="1" fillId="2" borderId="28" xfId="0" quotePrefix="1" applyNumberFormat="1" applyFont="1" applyFill="1" applyBorder="1" applyAlignment="1">
      <alignment horizontal="right" vertical="top" wrapText="1"/>
    </xf>
    <xf numFmtId="0" fontId="2" fillId="2" borderId="11" xfId="0" applyFont="1" applyFill="1" applyBorder="1" applyAlignment="1">
      <alignment horizontal="right" vertical="top" wrapText="1"/>
    </xf>
    <xf numFmtId="0" fontId="2" fillId="2" borderId="8" xfId="0" applyFont="1" applyFill="1" applyBorder="1" applyAlignment="1">
      <alignment horizontal="right" vertical="top" wrapText="1"/>
    </xf>
    <xf numFmtId="0" fontId="2" fillId="2" borderId="12" xfId="0" applyFont="1" applyFill="1" applyBorder="1" applyAlignment="1">
      <alignment horizontal="right" vertical="top" wrapText="1"/>
    </xf>
    <xf numFmtId="164" fontId="2" fillId="2" borderId="51" xfId="0" applyNumberFormat="1" applyFont="1" applyFill="1" applyBorder="1" applyAlignment="1">
      <alignment horizontal="right" vertical="top" wrapText="1"/>
    </xf>
    <xf numFmtId="3" fontId="9" fillId="0" borderId="62" xfId="0" applyNumberFormat="1" applyFont="1" applyBorder="1" applyAlignment="1">
      <alignment horizontal="right"/>
    </xf>
    <xf numFmtId="164" fontId="9" fillId="0" borderId="38" xfId="3" applyNumberFormat="1" applyFont="1" applyBorder="1" applyAlignment="1">
      <alignment horizontal="right"/>
    </xf>
    <xf numFmtId="3" fontId="1" fillId="2" borderId="60" xfId="0" applyNumberFormat="1" applyFont="1" applyFill="1" applyBorder="1" applyAlignment="1">
      <alignment horizontal="right" vertical="top"/>
    </xf>
    <xf numFmtId="164" fontId="1" fillId="2" borderId="105" xfId="3" applyNumberFormat="1" applyFont="1" applyFill="1" applyBorder="1" applyAlignment="1">
      <alignment horizontal="right" vertical="top"/>
    </xf>
    <xf numFmtId="0" fontId="2" fillId="2" borderId="95" xfId="0" applyFont="1" applyFill="1" applyBorder="1" applyAlignment="1">
      <alignment vertical="top"/>
    </xf>
    <xf numFmtId="0" fontId="1" fillId="2" borderId="106" xfId="0" applyFont="1" applyFill="1" applyBorder="1" applyAlignment="1">
      <alignment horizontal="left" vertical="top"/>
    </xf>
    <xf numFmtId="0" fontId="2" fillId="2" borderId="94" xfId="0" applyFont="1" applyFill="1" applyBorder="1" applyAlignment="1">
      <alignment vertical="top"/>
    </xf>
    <xf numFmtId="0" fontId="2" fillId="2" borderId="84" xfId="0" applyFont="1" applyFill="1" applyBorder="1" applyAlignment="1">
      <alignment horizontal="right" vertical="top" wrapText="1"/>
    </xf>
    <xf numFmtId="0" fontId="2" fillId="2" borderId="35" xfId="0" applyFont="1" applyFill="1" applyBorder="1" applyAlignment="1">
      <alignment horizontal="right" vertical="top" wrapText="1"/>
    </xf>
    <xf numFmtId="0" fontId="2" fillId="2" borderId="60" xfId="0" applyFont="1" applyFill="1" applyBorder="1" applyAlignment="1">
      <alignment horizontal="left" vertical="top"/>
    </xf>
    <xf numFmtId="164" fontId="1" fillId="2" borderId="28" xfId="3" applyNumberFormat="1" applyFont="1" applyFill="1" applyBorder="1" applyAlignment="1">
      <alignment horizontal="right" vertical="top" wrapText="1"/>
    </xf>
    <xf numFmtId="3" fontId="1" fillId="2" borderId="24" xfId="0" applyNumberFormat="1" applyFont="1" applyFill="1" applyBorder="1" applyAlignment="1">
      <alignment horizontal="right" vertical="top"/>
    </xf>
    <xf numFmtId="164" fontId="1" fillId="2" borderId="84" xfId="0" applyNumberFormat="1" applyFont="1" applyFill="1" applyBorder="1" applyAlignment="1">
      <alignment horizontal="right" vertical="top" wrapText="1"/>
    </xf>
    <xf numFmtId="164" fontId="1" fillId="2" borderId="35" xfId="3" applyNumberFormat="1" applyFont="1" applyFill="1" applyBorder="1" applyAlignment="1">
      <alignment horizontal="right" vertical="top" wrapText="1"/>
    </xf>
    <xf numFmtId="164" fontId="1" fillId="2" borderId="107" xfId="3" applyNumberFormat="1" applyFont="1" applyFill="1" applyBorder="1" applyAlignment="1">
      <alignment horizontal="right" vertical="top" wrapText="1"/>
    </xf>
    <xf numFmtId="10" fontId="1" fillId="2" borderId="27" xfId="0" applyNumberFormat="1" applyFont="1" applyFill="1" applyBorder="1" applyAlignment="1">
      <alignment horizontal="right" vertical="top" wrapText="1"/>
    </xf>
    <xf numFmtId="0" fontId="2" fillId="2" borderId="60" xfId="0" applyFont="1" applyFill="1" applyBorder="1" applyAlignment="1">
      <alignment vertical="top"/>
    </xf>
    <xf numFmtId="164" fontId="1" fillId="2" borderId="75" xfId="3" applyNumberFormat="1" applyFont="1" applyFill="1" applyBorder="1" applyAlignment="1">
      <alignment horizontal="right" vertical="top" wrapText="1"/>
    </xf>
    <xf numFmtId="164" fontId="1" fillId="2" borderId="52" xfId="3" applyNumberFormat="1" applyFont="1" applyFill="1" applyBorder="1" applyAlignment="1">
      <alignment horizontal="right" vertical="top" wrapText="1"/>
    </xf>
    <xf numFmtId="0" fontId="2" fillId="2" borderId="24" xfId="0" applyFont="1" applyFill="1" applyBorder="1" applyAlignment="1">
      <alignment horizontal="right" vertical="top" wrapText="1"/>
    </xf>
    <xf numFmtId="164" fontId="2" fillId="2" borderId="25" xfId="0" applyNumberFormat="1" applyFont="1" applyFill="1" applyBorder="1" applyAlignment="1">
      <alignment horizontal="right" vertical="top" wrapText="1"/>
    </xf>
    <xf numFmtId="164" fontId="1" fillId="2" borderId="52" xfId="3" applyNumberFormat="1" applyFont="1" applyFill="1" applyBorder="1" applyAlignment="1">
      <alignment horizontal="right" vertical="top"/>
    </xf>
    <xf numFmtId="164" fontId="1" fillId="2" borderId="66" xfId="3" quotePrefix="1" applyNumberFormat="1" applyFont="1" applyFill="1" applyBorder="1" applyAlignment="1">
      <alignment horizontal="right" vertical="top"/>
    </xf>
    <xf numFmtId="3" fontId="9" fillId="0" borderId="94" xfId="0" applyNumberFormat="1" applyFont="1" applyBorder="1" applyAlignment="1">
      <alignment horizontal="right"/>
    </xf>
    <xf numFmtId="164" fontId="9" fillId="0" borderId="108" xfId="3" applyNumberFormat="1" applyFont="1" applyBorder="1" applyAlignment="1">
      <alignment horizontal="right"/>
    </xf>
    <xf numFmtId="0" fontId="1" fillId="2" borderId="63" xfId="0" applyFont="1" applyFill="1" applyBorder="1" applyAlignment="1">
      <alignment horizontal="left" vertical="center" wrapText="1"/>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0" fontId="9" fillId="3" borderId="111" xfId="0" applyFont="1" applyFill="1" applyBorder="1" applyAlignment="1">
      <alignment horizontal="center"/>
    </xf>
    <xf numFmtId="0" fontId="9" fillId="3" borderId="112" xfId="0" applyFont="1" applyFill="1" applyBorder="1" applyAlignment="1">
      <alignment horizontal="center"/>
    </xf>
    <xf numFmtId="0" fontId="9" fillId="3" borderId="113" xfId="0" applyFont="1" applyFill="1" applyBorder="1" applyAlignment="1">
      <alignment horizontal="center"/>
    </xf>
    <xf numFmtId="0" fontId="2" fillId="2" borderId="114" xfId="0" applyFont="1" applyFill="1" applyBorder="1" applyAlignment="1">
      <alignment horizontal="center" vertical="center"/>
    </xf>
    <xf numFmtId="0" fontId="2" fillId="2" borderId="115" xfId="0" applyFont="1" applyFill="1" applyBorder="1" applyAlignment="1">
      <alignment horizontal="center" vertical="center"/>
    </xf>
    <xf numFmtId="0" fontId="2" fillId="2" borderId="116" xfId="0" applyFont="1" applyFill="1" applyBorder="1" applyAlignment="1">
      <alignment horizontal="center" vertical="center"/>
    </xf>
    <xf numFmtId="0" fontId="2" fillId="2" borderId="117" xfId="0" applyFont="1" applyFill="1" applyBorder="1" applyAlignment="1">
      <alignment horizontal="center" vertical="center"/>
    </xf>
    <xf numFmtId="0" fontId="2" fillId="2" borderId="118" xfId="0" applyFont="1" applyFill="1" applyBorder="1" applyAlignment="1">
      <alignment horizontal="center" vertical="center"/>
    </xf>
    <xf numFmtId="0" fontId="2" fillId="2" borderId="119" xfId="0" applyFont="1" applyFill="1" applyBorder="1" applyAlignment="1">
      <alignment horizontal="center" vertical="center"/>
    </xf>
    <xf numFmtId="0" fontId="11" fillId="0" borderId="0" xfId="2" applyFont="1" applyBorder="1" applyAlignment="1">
      <alignment horizontal="left" wrapText="1"/>
    </xf>
    <xf numFmtId="0" fontId="10" fillId="0" borderId="0" xfId="0" applyFont="1" applyBorder="1" applyAlignment="1">
      <alignment horizontal="left"/>
    </xf>
    <xf numFmtId="0" fontId="9" fillId="0" borderId="53" xfId="0" applyFont="1" applyBorder="1" applyAlignment="1">
      <alignment horizontal="left"/>
    </xf>
    <xf numFmtId="0" fontId="2" fillId="2" borderId="114" xfId="0" applyFont="1" applyFill="1" applyBorder="1" applyAlignment="1">
      <alignment horizontal="center" vertical="center" wrapText="1"/>
    </xf>
    <xf numFmtId="0" fontId="2" fillId="2" borderId="116" xfId="0" applyFont="1" applyFill="1" applyBorder="1" applyAlignment="1">
      <alignment horizontal="center" vertical="center" wrapText="1"/>
    </xf>
    <xf numFmtId="0" fontId="2" fillId="2" borderId="117" xfId="0" applyFont="1" applyFill="1" applyBorder="1" applyAlignment="1">
      <alignment horizontal="center" vertical="center" wrapText="1"/>
    </xf>
    <xf numFmtId="0" fontId="9" fillId="0" borderId="120" xfId="0" applyFont="1" applyBorder="1" applyAlignment="1">
      <alignment horizontal="center" vertical="center" wrapText="1"/>
    </xf>
    <xf numFmtId="0" fontId="9" fillId="3" borderId="121" xfId="0" applyFont="1" applyFill="1" applyBorder="1" applyAlignment="1">
      <alignment horizontal="center"/>
    </xf>
    <xf numFmtId="0" fontId="2" fillId="2" borderId="122" xfId="0" applyFont="1" applyFill="1" applyBorder="1" applyAlignment="1">
      <alignment horizontal="center" vertical="center"/>
    </xf>
    <xf numFmtId="0" fontId="9" fillId="3" borderId="13" xfId="0" applyFont="1" applyFill="1" applyBorder="1" applyAlignment="1">
      <alignment horizontal="center"/>
    </xf>
    <xf numFmtId="0" fontId="9" fillId="3" borderId="2" xfId="0" applyFont="1" applyFill="1" applyBorder="1" applyAlignment="1">
      <alignment horizontal="center"/>
    </xf>
    <xf numFmtId="0" fontId="9" fillId="3" borderId="123" xfId="0" applyFont="1" applyFill="1" applyBorder="1" applyAlignment="1">
      <alignment horizontal="center"/>
    </xf>
    <xf numFmtId="0" fontId="2" fillId="2" borderId="109" xfId="0" applyFont="1" applyFill="1" applyBorder="1" applyAlignment="1">
      <alignment horizontal="center" vertical="center" wrapText="1"/>
    </xf>
    <xf numFmtId="0" fontId="2" fillId="2" borderId="110" xfId="0" applyFont="1" applyFill="1" applyBorder="1" applyAlignment="1">
      <alignment horizontal="center" vertical="center" wrapText="1"/>
    </xf>
    <xf numFmtId="0" fontId="2" fillId="2" borderId="118" xfId="0" applyFont="1" applyFill="1" applyBorder="1" applyAlignment="1">
      <alignment horizontal="center" vertical="center" wrapText="1"/>
    </xf>
    <xf numFmtId="0" fontId="2" fillId="2" borderId="122" xfId="0" applyFont="1" applyFill="1" applyBorder="1" applyAlignment="1">
      <alignment horizontal="center" vertical="center" wrapText="1"/>
    </xf>
    <xf numFmtId="0" fontId="2" fillId="2" borderId="120" xfId="0" applyFont="1" applyFill="1" applyBorder="1" applyAlignment="1">
      <alignment horizontal="center" vertical="center"/>
    </xf>
    <xf numFmtId="0" fontId="2" fillId="2" borderId="110" xfId="0" applyFont="1" applyFill="1" applyBorder="1" applyAlignment="1">
      <alignment horizontal="center" vertical="center"/>
    </xf>
  </cellXfs>
  <cellStyles count="4">
    <cellStyle name="Normal" xfId="0" builtinId="0"/>
    <cellStyle name="Normal 2" xfId="1"/>
    <cellStyle name="Normal 3"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defaultRowHeight="14.25"/>
  <cols>
    <col min="1" max="1" width="83.42578125" style="384" customWidth="1"/>
    <col min="2" max="16384" width="9.140625" style="383"/>
  </cols>
  <sheetData>
    <row r="1" spans="1:1">
      <c r="A1" s="382">
        <v>41058</v>
      </c>
    </row>
    <row r="3" spans="1:1" ht="15.75">
      <c r="A3" s="385" t="s">
        <v>1103</v>
      </c>
    </row>
    <row r="4" spans="1:1" ht="15.75">
      <c r="A4" s="385" t="s">
        <v>1080</v>
      </c>
    </row>
    <row r="5" spans="1:1" ht="15.75">
      <c r="A5" s="385"/>
    </row>
    <row r="6" spans="1:1">
      <c r="A6" s="386" t="s">
        <v>1081</v>
      </c>
    </row>
    <row r="7" spans="1:1">
      <c r="A7" s="387" t="s">
        <v>1082</v>
      </c>
    </row>
    <row r="8" spans="1:1">
      <c r="A8" s="387" t="s">
        <v>1083</v>
      </c>
    </row>
    <row r="9" spans="1:1">
      <c r="A9" s="387" t="s">
        <v>1084</v>
      </c>
    </row>
    <row r="10" spans="1:1">
      <c r="A10" s="387"/>
    </row>
    <row r="11" spans="1:1">
      <c r="A11" s="388" t="s">
        <v>1085</v>
      </c>
    </row>
    <row r="12" spans="1:1">
      <c r="A12" s="389" t="s">
        <v>1086</v>
      </c>
    </row>
    <row r="13" spans="1:1">
      <c r="A13" s="389" t="s">
        <v>1087</v>
      </c>
    </row>
    <row r="14" spans="1:1">
      <c r="A14" s="389" t="s">
        <v>1088</v>
      </c>
    </row>
    <row r="15" spans="1:1">
      <c r="A15" s="389" t="s">
        <v>1089</v>
      </c>
    </row>
    <row r="16" spans="1:1">
      <c r="A16" s="389" t="s">
        <v>1090</v>
      </c>
    </row>
    <row r="17" spans="1:1">
      <c r="A17" s="389" t="s">
        <v>1091</v>
      </c>
    </row>
    <row r="18" spans="1:1">
      <c r="A18" s="390"/>
    </row>
    <row r="19" spans="1:1">
      <c r="A19" s="391" t="s">
        <v>1092</v>
      </c>
    </row>
    <row r="20" spans="1:1" ht="102">
      <c r="A20" s="392" t="s">
        <v>1093</v>
      </c>
    </row>
    <row r="22" spans="1:1">
      <c r="A22" s="391" t="s">
        <v>1094</v>
      </c>
    </row>
    <row r="23" spans="1:1" ht="38.25">
      <c r="A23" s="392" t="s">
        <v>1095</v>
      </c>
    </row>
    <row r="24" spans="1:1" ht="51">
      <c r="A24" s="392" t="s">
        <v>1096</v>
      </c>
    </row>
    <row r="25" spans="1:1" ht="25.5">
      <c r="A25" s="392" t="s">
        <v>1097</v>
      </c>
    </row>
    <row r="26" spans="1:1" ht="25.5">
      <c r="A26" s="392" t="s">
        <v>1098</v>
      </c>
    </row>
    <row r="27" spans="1:1" ht="25.5">
      <c r="A27" s="392" t="s">
        <v>1099</v>
      </c>
    </row>
    <row r="28" spans="1:1" ht="25.5">
      <c r="A28" s="392" t="s">
        <v>1100</v>
      </c>
    </row>
    <row r="29" spans="1:1" ht="25.5">
      <c r="A29" s="392" t="s">
        <v>1101</v>
      </c>
    </row>
    <row r="30" spans="1:1">
      <c r="A30" s="392" t="s">
        <v>1102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296"/>
  <sheetViews>
    <sheetView zoomScale="90" zoomScaleNormal="90" workbookViewId="0">
      <pane ySplit="4" topLeftCell="A5" activePane="bottomLeft" state="frozen"/>
      <selection pane="bottomLeft" activeCell="A5" sqref="A5"/>
    </sheetView>
  </sheetViews>
  <sheetFormatPr defaultRowHeight="15"/>
  <cols>
    <col min="1" max="1" width="70.85546875" customWidth="1"/>
    <col min="2" max="5" width="11.7109375" style="15" customWidth="1"/>
    <col min="6" max="6" width="44.28515625" hidden="1" customWidth="1"/>
    <col min="7" max="8" width="11.7109375" style="15" customWidth="1"/>
    <col min="9" max="10" width="11.7109375" customWidth="1"/>
  </cols>
  <sheetData>
    <row r="1" spans="1:11" ht="15.75">
      <c r="A1" s="200" t="s">
        <v>1068</v>
      </c>
      <c r="B1" s="198"/>
      <c r="C1" s="198"/>
      <c r="D1" s="198"/>
      <c r="E1" s="198"/>
      <c r="F1" s="198"/>
      <c r="G1" s="198"/>
      <c r="H1" s="198"/>
      <c r="I1" s="198"/>
      <c r="J1" s="198"/>
    </row>
    <row r="2" spans="1:11" ht="15.75" thickBot="1">
      <c r="A2" s="199" t="s">
        <v>1079</v>
      </c>
      <c r="B2" s="199"/>
      <c r="C2" s="199"/>
      <c r="D2" s="199"/>
      <c r="E2" s="199"/>
      <c r="F2" s="199"/>
      <c r="G2" s="199"/>
      <c r="H2" s="199"/>
      <c r="I2" s="199"/>
      <c r="J2" s="199"/>
    </row>
    <row r="3" spans="1:11" ht="29.25" customHeight="1" thickBot="1">
      <c r="A3" s="510" t="s">
        <v>0</v>
      </c>
      <c r="B3" s="490" t="s">
        <v>956</v>
      </c>
      <c r="C3" s="492"/>
      <c r="D3" s="492"/>
      <c r="E3" s="493"/>
      <c r="F3" s="314"/>
      <c r="G3" s="512" t="s">
        <v>1066</v>
      </c>
      <c r="H3" s="513"/>
      <c r="I3" s="485" t="s">
        <v>1004</v>
      </c>
      <c r="J3" s="486"/>
    </row>
    <row r="4" spans="1:11" ht="40.5" customHeight="1" thickBot="1">
      <c r="A4" s="511"/>
      <c r="B4" s="415" t="s">
        <v>1</v>
      </c>
      <c r="C4" s="416" t="s">
        <v>2</v>
      </c>
      <c r="D4" s="416" t="s">
        <v>3</v>
      </c>
      <c r="E4" s="420" t="s">
        <v>4</v>
      </c>
      <c r="F4" s="423" t="s">
        <v>0</v>
      </c>
      <c r="G4" s="424" t="s">
        <v>885</v>
      </c>
      <c r="H4" s="425" t="s">
        <v>3</v>
      </c>
      <c r="I4" s="426" t="s">
        <v>1005</v>
      </c>
      <c r="J4" s="427" t="s">
        <v>3</v>
      </c>
    </row>
    <row r="5" spans="1:11" ht="15" customHeight="1">
      <c r="A5" s="64" t="s">
        <v>52</v>
      </c>
      <c r="B5" s="35" t="s">
        <v>5</v>
      </c>
      <c r="C5" s="24" t="s">
        <v>5</v>
      </c>
      <c r="D5" s="24" t="s">
        <v>5</v>
      </c>
      <c r="E5" s="33" t="s">
        <v>5</v>
      </c>
      <c r="F5" s="26" t="s">
        <v>52</v>
      </c>
      <c r="G5" s="162" t="s">
        <v>5</v>
      </c>
      <c r="H5" s="153" t="s">
        <v>5</v>
      </c>
      <c r="I5" s="155"/>
      <c r="J5" s="156"/>
      <c r="K5" s="23"/>
    </row>
    <row r="6" spans="1:11" ht="15" customHeight="1">
      <c r="A6" s="59" t="s">
        <v>1108</v>
      </c>
      <c r="B6" s="36">
        <v>376273</v>
      </c>
      <c r="C6" s="8" t="s">
        <v>843</v>
      </c>
      <c r="D6" s="7">
        <v>1</v>
      </c>
      <c r="E6" s="31" t="s">
        <v>6</v>
      </c>
      <c r="F6" s="1" t="s">
        <v>886</v>
      </c>
      <c r="G6" s="36">
        <v>391722</v>
      </c>
      <c r="H6" s="344" t="s">
        <v>1007</v>
      </c>
      <c r="I6" s="231">
        <f>IF(ISNUMBER(G6),B6-G6,"")</f>
        <v>-15449</v>
      </c>
      <c r="J6" s="319">
        <f>IF(ISNUMBER(I6),B6/G6-1,"")</f>
        <v>-3.9438683556195508E-2</v>
      </c>
    </row>
    <row r="7" spans="1:11" ht="15" customHeight="1">
      <c r="A7" s="59" t="s">
        <v>887</v>
      </c>
      <c r="B7" s="36">
        <v>31033</v>
      </c>
      <c r="C7" s="8" t="s">
        <v>844</v>
      </c>
      <c r="D7" s="8" t="s">
        <v>29</v>
      </c>
      <c r="E7" s="31" t="s">
        <v>38</v>
      </c>
      <c r="F7" s="1" t="s">
        <v>887</v>
      </c>
      <c r="G7" s="36">
        <v>25966</v>
      </c>
      <c r="H7" s="17" t="s">
        <v>428</v>
      </c>
      <c r="I7" s="231">
        <f t="shared" ref="I7:I55" si="0">IF(ISNUMBER(G7),B7-G7,"")</f>
        <v>5067</v>
      </c>
      <c r="J7" s="319">
        <f t="shared" ref="J7:J55" si="1">IF(ISNUMBER(I7),B7/G7-1,"")</f>
        <v>0.19513979819764304</v>
      </c>
    </row>
    <row r="8" spans="1:11" ht="15" customHeight="1">
      <c r="A8" s="59" t="s">
        <v>888</v>
      </c>
      <c r="B8" s="36">
        <v>22475</v>
      </c>
      <c r="C8" s="8" t="s">
        <v>845</v>
      </c>
      <c r="D8" s="8" t="s">
        <v>537</v>
      </c>
      <c r="E8" s="31" t="s">
        <v>48</v>
      </c>
      <c r="F8" s="1" t="s">
        <v>888</v>
      </c>
      <c r="G8" s="36">
        <v>23329</v>
      </c>
      <c r="H8" s="344" t="s">
        <v>537</v>
      </c>
      <c r="I8" s="231">
        <f t="shared" si="0"/>
        <v>-854</v>
      </c>
      <c r="J8" s="319">
        <f t="shared" si="1"/>
        <v>-3.6606798405418139E-2</v>
      </c>
    </row>
    <row r="9" spans="1:11" ht="15" customHeight="1">
      <c r="A9" s="59" t="s">
        <v>889</v>
      </c>
      <c r="B9" s="36">
        <v>157075</v>
      </c>
      <c r="C9" s="8" t="s">
        <v>846</v>
      </c>
      <c r="D9" s="8" t="s">
        <v>813</v>
      </c>
      <c r="E9" s="31" t="s">
        <v>191</v>
      </c>
      <c r="F9" s="1" t="s">
        <v>889</v>
      </c>
      <c r="G9" s="36">
        <v>168786</v>
      </c>
      <c r="H9" s="17" t="s">
        <v>1061</v>
      </c>
      <c r="I9" s="231">
        <f t="shared" si="0"/>
        <v>-11711</v>
      </c>
      <c r="J9" s="319">
        <f t="shared" si="1"/>
        <v>-6.9383716658964589E-2</v>
      </c>
    </row>
    <row r="10" spans="1:11" ht="15" customHeight="1">
      <c r="A10" s="59" t="s">
        <v>890</v>
      </c>
      <c r="B10" s="36">
        <v>77364</v>
      </c>
      <c r="C10" s="8" t="s">
        <v>847</v>
      </c>
      <c r="D10" s="8" t="s">
        <v>288</v>
      </c>
      <c r="E10" s="31" t="s">
        <v>32</v>
      </c>
      <c r="F10" s="1" t="s">
        <v>890</v>
      </c>
      <c r="G10" s="36">
        <v>75443</v>
      </c>
      <c r="H10" s="17" t="s">
        <v>1026</v>
      </c>
      <c r="I10" s="231">
        <f t="shared" si="0"/>
        <v>1921</v>
      </c>
      <c r="J10" s="319">
        <f t="shared" si="1"/>
        <v>2.5462932279999517E-2</v>
      </c>
    </row>
    <row r="11" spans="1:11" ht="15" customHeight="1">
      <c r="A11" s="59" t="s">
        <v>891</v>
      </c>
      <c r="B11" s="36">
        <v>88326</v>
      </c>
      <c r="C11" s="8" t="s">
        <v>848</v>
      </c>
      <c r="D11" s="8" t="s">
        <v>548</v>
      </c>
      <c r="E11" s="31" t="s">
        <v>191</v>
      </c>
      <c r="F11" s="1" t="s">
        <v>891</v>
      </c>
      <c r="G11" s="36">
        <v>98198</v>
      </c>
      <c r="H11" s="17" t="s">
        <v>1014</v>
      </c>
      <c r="I11" s="231">
        <f t="shared" si="0"/>
        <v>-9872</v>
      </c>
      <c r="J11" s="319">
        <f t="shared" si="1"/>
        <v>-0.10053157905456322</v>
      </c>
    </row>
    <row r="12" spans="1:11" ht="15" customHeight="1">
      <c r="A12" s="59"/>
      <c r="B12" s="36"/>
      <c r="C12" s="8"/>
      <c r="D12" s="8"/>
      <c r="E12" s="31"/>
      <c r="F12" s="1"/>
      <c r="G12" s="36"/>
      <c r="H12" s="17"/>
      <c r="I12" s="231"/>
      <c r="J12" s="319"/>
    </row>
    <row r="13" spans="1:11" ht="15" customHeight="1">
      <c r="A13" s="64" t="s">
        <v>64</v>
      </c>
      <c r="B13" s="35" t="s">
        <v>5</v>
      </c>
      <c r="C13" s="24" t="s">
        <v>5</v>
      </c>
      <c r="D13" s="24" t="s">
        <v>5</v>
      </c>
      <c r="E13" s="33" t="s">
        <v>5</v>
      </c>
      <c r="F13" s="27" t="s">
        <v>64</v>
      </c>
      <c r="G13" s="35" t="s">
        <v>5</v>
      </c>
      <c r="H13" s="345" t="s">
        <v>5</v>
      </c>
      <c r="I13" s="298" t="str">
        <f t="shared" si="0"/>
        <v/>
      </c>
      <c r="J13" s="327" t="str">
        <f t="shared" si="1"/>
        <v/>
      </c>
      <c r="K13" s="23"/>
    </row>
    <row r="14" spans="1:11" ht="15" customHeight="1">
      <c r="A14" s="59" t="s">
        <v>1109</v>
      </c>
      <c r="B14" s="36">
        <v>350596</v>
      </c>
      <c r="C14" s="8" t="s">
        <v>849</v>
      </c>
      <c r="D14" s="7">
        <v>1</v>
      </c>
      <c r="E14" s="31" t="s">
        <v>6</v>
      </c>
      <c r="F14" s="1" t="s">
        <v>892</v>
      </c>
      <c r="G14" s="36">
        <v>499849</v>
      </c>
      <c r="H14" s="344" t="s">
        <v>1007</v>
      </c>
      <c r="I14" s="231">
        <f t="shared" si="0"/>
        <v>-149253</v>
      </c>
      <c r="J14" s="319">
        <f t="shared" si="1"/>
        <v>-0.29859617604516564</v>
      </c>
    </row>
    <row r="15" spans="1:11" ht="15" customHeight="1">
      <c r="A15" s="59" t="s">
        <v>893</v>
      </c>
      <c r="B15" s="36">
        <v>9707</v>
      </c>
      <c r="C15" s="8" t="s">
        <v>850</v>
      </c>
      <c r="D15" s="8" t="s">
        <v>28</v>
      </c>
      <c r="E15" s="31" t="s">
        <v>9</v>
      </c>
      <c r="F15" s="1" t="s">
        <v>893</v>
      </c>
      <c r="G15" s="36">
        <v>33623</v>
      </c>
      <c r="H15" s="17" t="s">
        <v>113</v>
      </c>
      <c r="I15" s="231">
        <f t="shared" si="0"/>
        <v>-23916</v>
      </c>
      <c r="J15" s="319">
        <f t="shared" si="1"/>
        <v>-0.71129881331231593</v>
      </c>
    </row>
    <row r="16" spans="1:11" ht="15" customHeight="1">
      <c r="A16" s="59" t="s">
        <v>894</v>
      </c>
      <c r="B16" s="36">
        <v>24478</v>
      </c>
      <c r="C16" s="8" t="s">
        <v>851</v>
      </c>
      <c r="D16" s="8" t="s">
        <v>44</v>
      </c>
      <c r="E16" s="31" t="s">
        <v>48</v>
      </c>
      <c r="F16" s="1" t="s">
        <v>894</v>
      </c>
      <c r="G16" s="36">
        <v>51892</v>
      </c>
      <c r="H16" s="17" t="s">
        <v>67</v>
      </c>
      <c r="I16" s="231">
        <f t="shared" si="0"/>
        <v>-27414</v>
      </c>
      <c r="J16" s="319">
        <f t="shared" si="1"/>
        <v>-0.52828952439682419</v>
      </c>
    </row>
    <row r="17" spans="1:11" ht="15" customHeight="1">
      <c r="A17" s="59" t="s">
        <v>895</v>
      </c>
      <c r="B17" s="36">
        <v>66871</v>
      </c>
      <c r="C17" s="8" t="s">
        <v>852</v>
      </c>
      <c r="D17" s="8" t="s">
        <v>159</v>
      </c>
      <c r="E17" s="31" t="s">
        <v>38</v>
      </c>
      <c r="F17" s="1" t="s">
        <v>895</v>
      </c>
      <c r="G17" s="36">
        <v>107086</v>
      </c>
      <c r="H17" s="17" t="s">
        <v>768</v>
      </c>
      <c r="I17" s="231">
        <f t="shared" si="0"/>
        <v>-40215</v>
      </c>
      <c r="J17" s="319">
        <f t="shared" si="1"/>
        <v>-0.37553928618120014</v>
      </c>
    </row>
    <row r="18" spans="1:11" ht="15" customHeight="1">
      <c r="A18" s="59" t="s">
        <v>896</v>
      </c>
      <c r="B18" s="36">
        <v>102552</v>
      </c>
      <c r="C18" s="8" t="s">
        <v>563</v>
      </c>
      <c r="D18" s="8" t="s">
        <v>37</v>
      </c>
      <c r="E18" s="31" t="s">
        <v>191</v>
      </c>
      <c r="F18" s="1" t="s">
        <v>896</v>
      </c>
      <c r="G18" s="36">
        <v>131006</v>
      </c>
      <c r="H18" s="17" t="s">
        <v>960</v>
      </c>
      <c r="I18" s="231">
        <f t="shared" si="0"/>
        <v>-28454</v>
      </c>
      <c r="J18" s="319">
        <f t="shared" si="1"/>
        <v>-0.21719615895455169</v>
      </c>
    </row>
    <row r="19" spans="1:11" ht="15" customHeight="1">
      <c r="A19" s="59" t="s">
        <v>897</v>
      </c>
      <c r="B19" s="36">
        <v>34428</v>
      </c>
      <c r="C19" s="8" t="s">
        <v>853</v>
      </c>
      <c r="D19" s="8" t="s">
        <v>387</v>
      </c>
      <c r="E19" s="31" t="s">
        <v>48</v>
      </c>
      <c r="F19" s="1" t="s">
        <v>897</v>
      </c>
      <c r="G19" s="36">
        <v>42414</v>
      </c>
      <c r="H19" s="17" t="s">
        <v>750</v>
      </c>
      <c r="I19" s="231">
        <f t="shared" si="0"/>
        <v>-7986</v>
      </c>
      <c r="J19" s="319">
        <f t="shared" si="1"/>
        <v>-0.18828688640543212</v>
      </c>
    </row>
    <row r="20" spans="1:11" ht="15" customHeight="1">
      <c r="A20" s="59" t="s">
        <v>898</v>
      </c>
      <c r="B20" s="36">
        <v>74409</v>
      </c>
      <c r="C20" s="8" t="s">
        <v>854</v>
      </c>
      <c r="D20" s="8" t="s">
        <v>776</v>
      </c>
      <c r="E20" s="31" t="s">
        <v>32</v>
      </c>
      <c r="F20" s="1" t="s">
        <v>898</v>
      </c>
      <c r="G20" s="36">
        <v>88284</v>
      </c>
      <c r="H20" s="17" t="s">
        <v>980</v>
      </c>
      <c r="I20" s="231">
        <f t="shared" si="0"/>
        <v>-13875</v>
      </c>
      <c r="J20" s="319">
        <f t="shared" si="1"/>
        <v>-0.15716324588826969</v>
      </c>
    </row>
    <row r="21" spans="1:11" ht="15" customHeight="1">
      <c r="A21" s="59" t="s">
        <v>899</v>
      </c>
      <c r="B21" s="36">
        <v>38151</v>
      </c>
      <c r="C21" s="8" t="s">
        <v>855</v>
      </c>
      <c r="D21" s="8" t="s">
        <v>856</v>
      </c>
      <c r="E21" s="31" t="s">
        <v>38</v>
      </c>
      <c r="F21" s="1" t="s">
        <v>899</v>
      </c>
      <c r="G21" s="36">
        <v>45544</v>
      </c>
      <c r="H21" s="17" t="s">
        <v>443</v>
      </c>
      <c r="I21" s="231">
        <f t="shared" si="0"/>
        <v>-7393</v>
      </c>
      <c r="J21" s="319">
        <f t="shared" si="1"/>
        <v>-0.16232654136659053</v>
      </c>
    </row>
    <row r="22" spans="1:11" ht="6" customHeight="1">
      <c r="A22" s="59"/>
      <c r="B22" s="36"/>
      <c r="C22" s="8"/>
      <c r="D22" s="8"/>
      <c r="E22" s="31"/>
      <c r="F22" s="1"/>
      <c r="G22" s="36"/>
      <c r="H22" s="111"/>
      <c r="I22" s="231"/>
      <c r="J22" s="319"/>
    </row>
    <row r="23" spans="1:11" ht="15" customHeight="1">
      <c r="A23" s="59" t="s">
        <v>900</v>
      </c>
      <c r="B23" s="89" t="s">
        <v>6</v>
      </c>
      <c r="C23" s="8" t="s">
        <v>6</v>
      </c>
      <c r="D23" s="8" t="s">
        <v>306</v>
      </c>
      <c r="E23" s="31" t="s">
        <v>38</v>
      </c>
      <c r="F23" s="1" t="s">
        <v>900</v>
      </c>
      <c r="G23" s="195" t="s">
        <v>6</v>
      </c>
      <c r="H23" s="16">
        <v>0.82899999999999996</v>
      </c>
      <c r="I23" s="340" t="s">
        <v>6</v>
      </c>
      <c r="J23" s="319">
        <f>D23-H23</f>
        <v>7.3000000000000065E-2</v>
      </c>
    </row>
    <row r="24" spans="1:11" ht="15" customHeight="1">
      <c r="A24" s="59" t="s">
        <v>901</v>
      </c>
      <c r="B24" s="89" t="s">
        <v>6</v>
      </c>
      <c r="C24" s="8" t="s">
        <v>6</v>
      </c>
      <c r="D24" s="8" t="s">
        <v>857</v>
      </c>
      <c r="E24" s="31" t="s">
        <v>32</v>
      </c>
      <c r="F24" s="1" t="s">
        <v>901</v>
      </c>
      <c r="G24" s="195" t="s">
        <v>6</v>
      </c>
      <c r="H24" s="16">
        <v>0.26800000000000002</v>
      </c>
      <c r="I24" s="340" t="s">
        <v>6</v>
      </c>
      <c r="J24" s="319">
        <f>D24-H24</f>
        <v>5.2999999999999992E-2</v>
      </c>
    </row>
    <row r="25" spans="1:11" ht="15" customHeight="1">
      <c r="A25" s="59"/>
      <c r="B25" s="89"/>
      <c r="C25" s="8"/>
      <c r="D25" s="8"/>
      <c r="E25" s="31"/>
      <c r="F25" s="1"/>
      <c r="G25" s="195"/>
      <c r="H25" s="354"/>
      <c r="I25" s="231"/>
      <c r="J25" s="319"/>
    </row>
    <row r="26" spans="1:11" ht="15" customHeight="1">
      <c r="A26" s="64" t="s">
        <v>126</v>
      </c>
      <c r="B26" s="35" t="s">
        <v>5</v>
      </c>
      <c r="C26" s="24" t="s">
        <v>5</v>
      </c>
      <c r="D26" s="24" t="s">
        <v>5</v>
      </c>
      <c r="E26" s="33" t="s">
        <v>5</v>
      </c>
      <c r="F26" s="27" t="s">
        <v>126</v>
      </c>
      <c r="G26" s="35" t="s">
        <v>5</v>
      </c>
      <c r="H26" s="345" t="s">
        <v>5</v>
      </c>
      <c r="I26" s="93" t="str">
        <f t="shared" si="0"/>
        <v/>
      </c>
      <c r="J26" s="191" t="str">
        <f t="shared" si="1"/>
        <v/>
      </c>
      <c r="K26" s="23"/>
    </row>
    <row r="27" spans="1:11" ht="15" customHeight="1">
      <c r="A27" s="59" t="s">
        <v>995</v>
      </c>
      <c r="B27" s="36">
        <v>712711</v>
      </c>
      <c r="C27" s="8" t="s">
        <v>875</v>
      </c>
      <c r="D27" s="7">
        <v>1</v>
      </c>
      <c r="E27" s="31" t="s">
        <v>6</v>
      </c>
      <c r="F27" s="1" t="s">
        <v>907</v>
      </c>
      <c r="G27" s="36">
        <v>876394</v>
      </c>
      <c r="H27" s="344" t="s">
        <v>1007</v>
      </c>
      <c r="I27" s="231">
        <f t="shared" si="0"/>
        <v>-163683</v>
      </c>
      <c r="J27" s="319">
        <f t="shared" si="1"/>
        <v>-0.18676873643589531</v>
      </c>
    </row>
    <row r="28" spans="1:11" ht="15" customHeight="1">
      <c r="A28" s="59" t="s">
        <v>128</v>
      </c>
      <c r="B28" s="36">
        <v>608225</v>
      </c>
      <c r="C28" s="8" t="s">
        <v>876</v>
      </c>
      <c r="D28" s="8" t="s">
        <v>877</v>
      </c>
      <c r="E28" s="31" t="s">
        <v>32</v>
      </c>
      <c r="F28" s="1" t="s">
        <v>924</v>
      </c>
      <c r="G28" s="36">
        <v>582863</v>
      </c>
      <c r="H28" s="17" t="s">
        <v>1062</v>
      </c>
      <c r="I28" s="231">
        <f t="shared" si="0"/>
        <v>25362</v>
      </c>
      <c r="J28" s="319">
        <f t="shared" si="1"/>
        <v>4.3512798033157107E-2</v>
      </c>
    </row>
    <row r="29" spans="1:11" ht="15" customHeight="1">
      <c r="A29" s="59" t="s">
        <v>131</v>
      </c>
      <c r="B29" s="36">
        <v>104486</v>
      </c>
      <c r="C29" s="8" t="s">
        <v>878</v>
      </c>
      <c r="D29" s="8" t="s">
        <v>639</v>
      </c>
      <c r="E29" s="31" t="s">
        <v>32</v>
      </c>
      <c r="F29" s="1" t="s">
        <v>925</v>
      </c>
      <c r="G29" s="36">
        <v>293531</v>
      </c>
      <c r="H29" s="17" t="s">
        <v>1063</v>
      </c>
      <c r="I29" s="231">
        <f t="shared" si="0"/>
        <v>-189045</v>
      </c>
      <c r="J29" s="319">
        <f t="shared" si="1"/>
        <v>-0.64403759739175759</v>
      </c>
    </row>
    <row r="30" spans="1:11" ht="15" customHeight="1">
      <c r="A30" s="59" t="s">
        <v>134</v>
      </c>
      <c r="B30" s="36">
        <v>26537</v>
      </c>
      <c r="C30" s="8" t="s">
        <v>879</v>
      </c>
      <c r="D30" s="8" t="s">
        <v>343</v>
      </c>
      <c r="E30" s="31" t="s">
        <v>9</v>
      </c>
      <c r="F30" s="1" t="s">
        <v>134</v>
      </c>
      <c r="G30" s="36">
        <v>111309</v>
      </c>
      <c r="H30" s="17" t="s">
        <v>1064</v>
      </c>
      <c r="I30" s="231">
        <f t="shared" si="0"/>
        <v>-84772</v>
      </c>
      <c r="J30" s="319">
        <f t="shared" si="1"/>
        <v>-0.76159160535087012</v>
      </c>
    </row>
    <row r="31" spans="1:11" ht="15" customHeight="1">
      <c r="A31" s="59" t="s">
        <v>137</v>
      </c>
      <c r="B31" s="36">
        <v>18994</v>
      </c>
      <c r="C31" s="8" t="s">
        <v>880</v>
      </c>
      <c r="D31" s="8" t="s">
        <v>11</v>
      </c>
      <c r="E31" s="31" t="s">
        <v>7</v>
      </c>
      <c r="F31" s="1" t="s">
        <v>926</v>
      </c>
      <c r="G31" s="36">
        <v>31480</v>
      </c>
      <c r="H31" s="17" t="s">
        <v>1059</v>
      </c>
      <c r="I31" s="231">
        <f t="shared" si="0"/>
        <v>-12486</v>
      </c>
      <c r="J31" s="319">
        <f t="shared" si="1"/>
        <v>-0.39663278271918678</v>
      </c>
    </row>
    <row r="32" spans="1:11" ht="15" customHeight="1">
      <c r="A32" s="59" t="s">
        <v>134</v>
      </c>
      <c r="B32" s="36">
        <v>3126</v>
      </c>
      <c r="C32" s="8" t="s">
        <v>635</v>
      </c>
      <c r="D32" s="8" t="s">
        <v>326</v>
      </c>
      <c r="E32" s="31" t="s">
        <v>7</v>
      </c>
      <c r="F32" s="1" t="s">
        <v>927</v>
      </c>
      <c r="G32" s="36">
        <v>9019</v>
      </c>
      <c r="H32" s="344" t="s">
        <v>310</v>
      </c>
      <c r="I32" s="231">
        <f t="shared" si="0"/>
        <v>-5893</v>
      </c>
      <c r="J32" s="319">
        <f t="shared" si="1"/>
        <v>-0.6533983811952544</v>
      </c>
    </row>
    <row r="33" spans="1:11" ht="15" customHeight="1">
      <c r="A33" s="59" t="s">
        <v>142</v>
      </c>
      <c r="B33" s="36">
        <v>36967</v>
      </c>
      <c r="C33" s="8" t="s">
        <v>881</v>
      </c>
      <c r="D33" s="8" t="s">
        <v>209</v>
      </c>
      <c r="E33" s="31" t="s">
        <v>48</v>
      </c>
      <c r="F33" s="1" t="s">
        <v>928</v>
      </c>
      <c r="G33" s="36">
        <v>137446</v>
      </c>
      <c r="H33" s="17" t="s">
        <v>1041</v>
      </c>
      <c r="I33" s="231">
        <f t="shared" si="0"/>
        <v>-100479</v>
      </c>
      <c r="J33" s="319">
        <f t="shared" si="1"/>
        <v>-0.73104346434235989</v>
      </c>
    </row>
    <row r="34" spans="1:11" ht="15" customHeight="1">
      <c r="A34" s="59" t="s">
        <v>134</v>
      </c>
      <c r="B34" s="36">
        <v>11323</v>
      </c>
      <c r="C34" s="8" t="s">
        <v>553</v>
      </c>
      <c r="D34" s="8" t="s">
        <v>514</v>
      </c>
      <c r="E34" s="31" t="s">
        <v>7</v>
      </c>
      <c r="F34" s="1" t="s">
        <v>927</v>
      </c>
      <c r="G34" s="36">
        <v>53978</v>
      </c>
      <c r="H34" s="17" t="s">
        <v>1065</v>
      </c>
      <c r="I34" s="231">
        <f t="shared" si="0"/>
        <v>-42655</v>
      </c>
      <c r="J34" s="319">
        <f t="shared" si="1"/>
        <v>-0.79022935269924788</v>
      </c>
    </row>
    <row r="35" spans="1:11" ht="15" customHeight="1">
      <c r="A35" s="59" t="s">
        <v>147</v>
      </c>
      <c r="B35" s="36">
        <v>42142</v>
      </c>
      <c r="C35" s="8" t="s">
        <v>264</v>
      </c>
      <c r="D35" s="8" t="s">
        <v>400</v>
      </c>
      <c r="E35" s="31" t="s">
        <v>9</v>
      </c>
      <c r="F35" s="1" t="s">
        <v>929</v>
      </c>
      <c r="G35" s="36">
        <v>80989</v>
      </c>
      <c r="H35" s="17" t="s">
        <v>363</v>
      </c>
      <c r="I35" s="231">
        <f t="shared" si="0"/>
        <v>-38847</v>
      </c>
      <c r="J35" s="319">
        <f t="shared" si="1"/>
        <v>-0.47965773129684275</v>
      </c>
    </row>
    <row r="36" spans="1:11" ht="15" customHeight="1">
      <c r="A36" s="59" t="s">
        <v>134</v>
      </c>
      <c r="B36" s="36">
        <v>10233</v>
      </c>
      <c r="C36" s="8" t="s">
        <v>882</v>
      </c>
      <c r="D36" s="8" t="s">
        <v>146</v>
      </c>
      <c r="E36" s="31" t="s">
        <v>7</v>
      </c>
      <c r="F36" s="3" t="s">
        <v>927</v>
      </c>
      <c r="G36" s="41">
        <v>32805</v>
      </c>
      <c r="H36" s="111" t="s">
        <v>343</v>
      </c>
      <c r="I36" s="231">
        <f t="shared" si="0"/>
        <v>-22572</v>
      </c>
      <c r="J36" s="319">
        <f t="shared" si="1"/>
        <v>-0.68806584362139911</v>
      </c>
    </row>
    <row r="37" spans="1:11" ht="15" customHeight="1">
      <c r="A37" s="59" t="s">
        <v>152</v>
      </c>
      <c r="B37" s="36">
        <v>6383</v>
      </c>
      <c r="C37" s="8" t="s">
        <v>883</v>
      </c>
      <c r="D37" s="8" t="s">
        <v>154</v>
      </c>
      <c r="E37" s="31" t="s">
        <v>7</v>
      </c>
      <c r="F37" s="183"/>
      <c r="G37" s="44">
        <v>43616</v>
      </c>
      <c r="H37" s="347">
        <v>4.9767570293726339E-2</v>
      </c>
      <c r="I37" s="231">
        <f t="shared" si="0"/>
        <v>-37233</v>
      </c>
      <c r="J37" s="319">
        <f t="shared" si="1"/>
        <v>-0.8536546221570066</v>
      </c>
    </row>
    <row r="38" spans="1:11" ht="15" customHeight="1">
      <c r="A38" s="59" t="s">
        <v>134</v>
      </c>
      <c r="B38" s="36">
        <v>1855</v>
      </c>
      <c r="C38" s="8" t="s">
        <v>884</v>
      </c>
      <c r="D38" s="8" t="s">
        <v>156</v>
      </c>
      <c r="E38" s="31" t="s">
        <v>7</v>
      </c>
      <c r="F38" s="183"/>
      <c r="G38" s="44">
        <v>15507</v>
      </c>
      <c r="H38" s="347">
        <v>1.7694096490847723E-2</v>
      </c>
      <c r="I38" s="231">
        <f t="shared" si="0"/>
        <v>-13652</v>
      </c>
      <c r="J38" s="319">
        <f t="shared" si="1"/>
        <v>-0.88037660411427099</v>
      </c>
    </row>
    <row r="39" spans="1:11" ht="15" customHeight="1">
      <c r="A39" s="59"/>
      <c r="B39" s="36"/>
      <c r="C39" s="8"/>
      <c r="D39" s="8"/>
      <c r="E39" s="31"/>
      <c r="F39" s="90"/>
      <c r="G39" s="360"/>
      <c r="H39" s="287"/>
      <c r="I39" s="231"/>
      <c r="J39" s="319"/>
    </row>
    <row r="40" spans="1:11" ht="15" customHeight="1">
      <c r="A40" s="64" t="s">
        <v>17</v>
      </c>
      <c r="B40" s="35" t="s">
        <v>5</v>
      </c>
      <c r="C40" s="24" t="s">
        <v>5</v>
      </c>
      <c r="D40" s="24" t="s">
        <v>5</v>
      </c>
      <c r="E40" s="33" t="s">
        <v>5</v>
      </c>
      <c r="F40" s="26" t="s">
        <v>17</v>
      </c>
      <c r="G40" s="251" t="s">
        <v>5</v>
      </c>
      <c r="H40" s="361" t="s">
        <v>5</v>
      </c>
      <c r="I40" s="298" t="str">
        <f t="shared" si="0"/>
        <v/>
      </c>
      <c r="J40" s="327" t="str">
        <f t="shared" si="1"/>
        <v/>
      </c>
      <c r="K40" s="23"/>
    </row>
    <row r="41" spans="1:11" ht="15" customHeight="1">
      <c r="A41" s="59" t="s">
        <v>996</v>
      </c>
      <c r="B41" s="36">
        <v>250163</v>
      </c>
      <c r="C41" s="8" t="s">
        <v>814</v>
      </c>
      <c r="D41" s="404" t="s">
        <v>1007</v>
      </c>
      <c r="E41" s="31" t="s">
        <v>6</v>
      </c>
      <c r="F41" s="1" t="s">
        <v>996</v>
      </c>
      <c r="G41" s="36">
        <v>327800</v>
      </c>
      <c r="H41" s="349">
        <v>1</v>
      </c>
      <c r="I41" s="231">
        <f t="shared" si="0"/>
        <v>-77637</v>
      </c>
      <c r="J41" s="319">
        <f t="shared" si="1"/>
        <v>-0.2368425869432581</v>
      </c>
    </row>
    <row r="42" spans="1:11" ht="15" customHeight="1">
      <c r="A42" s="59" t="s">
        <v>1139</v>
      </c>
      <c r="B42" s="36">
        <v>133852</v>
      </c>
      <c r="C42" s="8" t="s">
        <v>815</v>
      </c>
      <c r="D42" s="8" t="s">
        <v>816</v>
      </c>
      <c r="E42" s="31" t="s">
        <v>51</v>
      </c>
      <c r="F42" s="1" t="s">
        <v>19</v>
      </c>
      <c r="G42" s="36">
        <v>138142</v>
      </c>
      <c r="H42" s="349">
        <f>(G42/$G$41)</f>
        <v>0.4214215985356925</v>
      </c>
      <c r="I42" s="231">
        <f t="shared" si="0"/>
        <v>-4290</v>
      </c>
      <c r="J42" s="319">
        <f t="shared" si="1"/>
        <v>-3.1055001375396296E-2</v>
      </c>
    </row>
    <row r="43" spans="1:11" ht="15" customHeight="1">
      <c r="A43" s="59" t="s">
        <v>1135</v>
      </c>
      <c r="B43" s="36">
        <v>86621</v>
      </c>
      <c r="C43" s="8" t="s">
        <v>817</v>
      </c>
      <c r="D43" s="8" t="s">
        <v>818</v>
      </c>
      <c r="E43" s="31" t="s">
        <v>51</v>
      </c>
      <c r="F43" s="1" t="s">
        <v>20</v>
      </c>
      <c r="G43" s="36">
        <f>154998-6913</f>
        <v>148085</v>
      </c>
      <c r="H43" s="349">
        <f>(G43/$G$41)</f>
        <v>0.45175411836485663</v>
      </c>
      <c r="I43" s="231">
        <f t="shared" si="0"/>
        <v>-61464</v>
      </c>
      <c r="J43" s="319">
        <f t="shared" si="1"/>
        <v>-0.4150589188641659</v>
      </c>
    </row>
    <row r="44" spans="1:11" ht="15" customHeight="1">
      <c r="A44" s="59" t="s">
        <v>1136</v>
      </c>
      <c r="B44" s="36">
        <v>5115</v>
      </c>
      <c r="C44" s="8" t="s">
        <v>819</v>
      </c>
      <c r="D44" s="8" t="s">
        <v>324</v>
      </c>
      <c r="E44" s="31" t="s">
        <v>9</v>
      </c>
      <c r="F44" s="1" t="s">
        <v>21</v>
      </c>
      <c r="G44" s="36">
        <v>6913</v>
      </c>
      <c r="H44" s="349">
        <f>(G44/$G$41)</f>
        <v>2.1089078706528371E-2</v>
      </c>
      <c r="I44" s="231">
        <f t="shared" si="0"/>
        <v>-1798</v>
      </c>
      <c r="J44" s="319">
        <f t="shared" si="1"/>
        <v>-0.26008968609865468</v>
      </c>
    </row>
    <row r="45" spans="1:11" ht="15" customHeight="1">
      <c r="A45" s="59" t="s">
        <v>1137</v>
      </c>
      <c r="B45" s="36">
        <v>3580</v>
      </c>
      <c r="C45" s="8" t="s">
        <v>820</v>
      </c>
      <c r="D45" s="8" t="s">
        <v>146</v>
      </c>
      <c r="E45" s="31" t="s">
        <v>9</v>
      </c>
      <c r="F45" s="1" t="s">
        <v>23</v>
      </c>
      <c r="G45" s="36">
        <v>5835</v>
      </c>
      <c r="H45" s="349">
        <f>(G45/$G$41)</f>
        <v>1.7800488102501524E-2</v>
      </c>
      <c r="I45" s="231">
        <f t="shared" si="0"/>
        <v>-2255</v>
      </c>
      <c r="J45" s="319">
        <f t="shared" si="1"/>
        <v>-0.38646101113967435</v>
      </c>
    </row>
    <row r="46" spans="1:11" ht="15" customHeight="1">
      <c r="A46" s="59" t="s">
        <v>1138</v>
      </c>
      <c r="B46" s="36">
        <v>20995</v>
      </c>
      <c r="C46" s="8" t="s">
        <v>821</v>
      </c>
      <c r="D46" s="8" t="s">
        <v>822</v>
      </c>
      <c r="E46" s="31" t="s">
        <v>38</v>
      </c>
      <c r="F46" s="1" t="s">
        <v>25</v>
      </c>
      <c r="G46" s="36">
        <v>28825</v>
      </c>
      <c r="H46" s="349">
        <f>(G46/$G$41)</f>
        <v>8.7934716290420989E-2</v>
      </c>
      <c r="I46" s="231">
        <f t="shared" si="0"/>
        <v>-7830</v>
      </c>
      <c r="J46" s="319">
        <f t="shared" si="1"/>
        <v>-0.27163920208152648</v>
      </c>
    </row>
    <row r="47" spans="1:11" ht="15" customHeight="1">
      <c r="A47" s="59" t="s">
        <v>997</v>
      </c>
      <c r="B47" s="36">
        <v>262662</v>
      </c>
      <c r="C47" s="8" t="s">
        <v>823</v>
      </c>
      <c r="D47" s="403" t="s">
        <v>1007</v>
      </c>
      <c r="E47" s="31" t="s">
        <v>6</v>
      </c>
      <c r="F47" s="1" t="s">
        <v>997</v>
      </c>
      <c r="G47" s="36">
        <v>337288</v>
      </c>
      <c r="H47" s="349">
        <v>1</v>
      </c>
      <c r="I47" s="231">
        <f t="shared" si="0"/>
        <v>-74626</v>
      </c>
      <c r="J47" s="319">
        <f t="shared" si="1"/>
        <v>-0.22125305377007187</v>
      </c>
    </row>
    <row r="48" spans="1:11" ht="15" customHeight="1">
      <c r="A48" s="59" t="s">
        <v>1139</v>
      </c>
      <c r="B48" s="36">
        <v>121989</v>
      </c>
      <c r="C48" s="8" t="s">
        <v>824</v>
      </c>
      <c r="D48" s="8" t="s">
        <v>742</v>
      </c>
      <c r="E48" s="31" t="s">
        <v>191</v>
      </c>
      <c r="F48" s="1" t="s">
        <v>19</v>
      </c>
      <c r="G48" s="41">
        <v>115670</v>
      </c>
      <c r="H48" s="348">
        <f>G48/$G$47</f>
        <v>0.34294134389601766</v>
      </c>
      <c r="I48" s="231">
        <f t="shared" si="0"/>
        <v>6319</v>
      </c>
      <c r="J48" s="319">
        <f t="shared" si="1"/>
        <v>5.4629549580703651E-2</v>
      </c>
    </row>
    <row r="49" spans="1:11" ht="15" customHeight="1">
      <c r="A49" s="59" t="s">
        <v>1135</v>
      </c>
      <c r="B49" s="36">
        <v>89057</v>
      </c>
      <c r="C49" s="8" t="s">
        <v>825</v>
      </c>
      <c r="D49" s="8" t="s">
        <v>8</v>
      </c>
      <c r="E49" s="31" t="s">
        <v>51</v>
      </c>
      <c r="F49" s="1" t="s">
        <v>20</v>
      </c>
      <c r="G49" s="44">
        <f>159336-10034</f>
        <v>149302</v>
      </c>
      <c r="H49" s="348">
        <f>G49/$G$47</f>
        <v>0.44265434880576837</v>
      </c>
      <c r="I49" s="231">
        <f t="shared" si="0"/>
        <v>-60245</v>
      </c>
      <c r="J49" s="319">
        <f t="shared" si="1"/>
        <v>-0.40351100454113142</v>
      </c>
    </row>
    <row r="50" spans="1:11" ht="15" customHeight="1">
      <c r="A50" s="59" t="s">
        <v>1136</v>
      </c>
      <c r="B50" s="36">
        <v>6724</v>
      </c>
      <c r="C50" s="8" t="s">
        <v>826</v>
      </c>
      <c r="D50" s="8" t="s">
        <v>218</v>
      </c>
      <c r="E50" s="31" t="s">
        <v>9</v>
      </c>
      <c r="F50" s="1" t="s">
        <v>21</v>
      </c>
      <c r="G50" s="44">
        <v>10034</v>
      </c>
      <c r="H50" s="348">
        <f>G50/$G$47</f>
        <v>2.9749057185550626E-2</v>
      </c>
      <c r="I50" s="231">
        <f t="shared" si="0"/>
        <v>-3310</v>
      </c>
      <c r="J50" s="319">
        <f t="shared" si="1"/>
        <v>-0.32987841339445889</v>
      </c>
    </row>
    <row r="51" spans="1:11" ht="15" customHeight="1">
      <c r="A51" s="59" t="s">
        <v>1137</v>
      </c>
      <c r="B51" s="36">
        <v>14096</v>
      </c>
      <c r="C51" s="8" t="s">
        <v>827</v>
      </c>
      <c r="D51" s="8" t="s">
        <v>197</v>
      </c>
      <c r="E51" s="31" t="s">
        <v>48</v>
      </c>
      <c r="F51" s="1" t="s">
        <v>23</v>
      </c>
      <c r="G51" s="44">
        <v>23304</v>
      </c>
      <c r="H51" s="348">
        <f>G51/$G$47</f>
        <v>6.9092289082327271E-2</v>
      </c>
      <c r="I51" s="231">
        <f t="shared" si="0"/>
        <v>-9208</v>
      </c>
      <c r="J51" s="319">
        <f t="shared" si="1"/>
        <v>-0.39512530037761762</v>
      </c>
    </row>
    <row r="52" spans="1:11" ht="15" customHeight="1">
      <c r="A52" s="59" t="s">
        <v>1138</v>
      </c>
      <c r="B52" s="36">
        <v>30796</v>
      </c>
      <c r="C52" s="8" t="s">
        <v>828</v>
      </c>
      <c r="D52" s="7" t="s">
        <v>1144</v>
      </c>
      <c r="E52" s="31" t="s">
        <v>38</v>
      </c>
      <c r="F52" s="1" t="s">
        <v>25</v>
      </c>
      <c r="G52" s="112">
        <v>38978</v>
      </c>
      <c r="H52" s="348">
        <f>G52/$G$47</f>
        <v>0.11556296103033609</v>
      </c>
      <c r="I52" s="231">
        <f t="shared" si="0"/>
        <v>-8182</v>
      </c>
      <c r="J52" s="319">
        <f t="shared" si="1"/>
        <v>-0.20991328441685053</v>
      </c>
    </row>
    <row r="53" spans="1:11" ht="15" customHeight="1">
      <c r="A53" s="59"/>
      <c r="B53" s="36"/>
      <c r="C53" s="8"/>
      <c r="D53" s="7"/>
      <c r="E53" s="31"/>
      <c r="F53" s="1"/>
      <c r="G53" s="252"/>
      <c r="H53" s="284"/>
      <c r="I53" s="231"/>
      <c r="J53" s="319"/>
    </row>
    <row r="54" spans="1:11" ht="15" customHeight="1">
      <c r="A54" s="64" t="s">
        <v>33</v>
      </c>
      <c r="B54" s="35" t="s">
        <v>5</v>
      </c>
      <c r="C54" s="24" t="s">
        <v>5</v>
      </c>
      <c r="D54" s="24" t="s">
        <v>5</v>
      </c>
      <c r="E54" s="33" t="s">
        <v>5</v>
      </c>
      <c r="F54" s="27" t="s">
        <v>902</v>
      </c>
      <c r="G54" s="251" t="s">
        <v>5</v>
      </c>
      <c r="H54" s="361" t="s">
        <v>5</v>
      </c>
      <c r="I54" s="298" t="str">
        <f t="shared" si="0"/>
        <v/>
      </c>
      <c r="J54" s="327" t="str">
        <f t="shared" si="1"/>
        <v/>
      </c>
      <c r="K54" s="23"/>
    </row>
    <row r="55" spans="1:11">
      <c r="A55" s="215" t="s">
        <v>998</v>
      </c>
      <c r="B55" s="208">
        <v>10013</v>
      </c>
      <c r="C55" s="18" t="s">
        <v>829</v>
      </c>
      <c r="D55" s="405" t="s">
        <v>1007</v>
      </c>
      <c r="E55" s="125" t="s">
        <v>6</v>
      </c>
      <c r="F55" s="209" t="s">
        <v>903</v>
      </c>
      <c r="G55" s="222">
        <v>19600</v>
      </c>
      <c r="H55" s="381" t="s">
        <v>1007</v>
      </c>
      <c r="I55" s="312">
        <f t="shared" si="0"/>
        <v>-9587</v>
      </c>
      <c r="J55" s="358">
        <f t="shared" si="1"/>
        <v>-0.48913265306122444</v>
      </c>
    </row>
    <row r="56" spans="1:11" ht="15" customHeight="1">
      <c r="A56" s="59" t="s">
        <v>35</v>
      </c>
      <c r="B56" s="36">
        <v>4406</v>
      </c>
      <c r="C56" s="8" t="s">
        <v>830</v>
      </c>
      <c r="D56" s="8" t="s">
        <v>831</v>
      </c>
      <c r="E56" s="31" t="s">
        <v>832</v>
      </c>
      <c r="F56" s="3" t="s">
        <v>904</v>
      </c>
      <c r="G56" s="45">
        <v>6528</v>
      </c>
      <c r="H56" s="379">
        <v>0.33300000000000002</v>
      </c>
      <c r="I56" s="325">
        <f t="shared" ref="I56:I61" si="2">IF(ISNUMBER(G56),B56-G56,"")</f>
        <v>-2122</v>
      </c>
      <c r="J56" s="324">
        <f t="shared" ref="J56:J61" si="3">IF(ISNUMBER(I56),B56/G56-1,"")</f>
        <v>-0.32506127450980393</v>
      </c>
    </row>
    <row r="57" spans="1:11" ht="15" customHeight="1">
      <c r="A57" s="59" t="s">
        <v>1003</v>
      </c>
      <c r="B57" s="89" t="s">
        <v>5</v>
      </c>
      <c r="C57" s="8" t="s">
        <v>5</v>
      </c>
      <c r="D57" s="8" t="s">
        <v>5</v>
      </c>
      <c r="E57" s="110" t="s">
        <v>5</v>
      </c>
      <c r="F57" s="338" t="s">
        <v>39</v>
      </c>
      <c r="G57" s="160"/>
      <c r="H57" s="159"/>
      <c r="I57" s="328" t="str">
        <f t="shared" si="2"/>
        <v/>
      </c>
      <c r="J57" s="319" t="str">
        <f t="shared" si="3"/>
        <v/>
      </c>
    </row>
    <row r="58" spans="1:11" ht="15" customHeight="1">
      <c r="A58" s="59" t="s">
        <v>40</v>
      </c>
      <c r="B58" s="195">
        <v>823</v>
      </c>
      <c r="C58" s="8" t="s">
        <v>833</v>
      </c>
      <c r="D58" s="8" t="s">
        <v>29</v>
      </c>
      <c r="E58" s="110" t="s">
        <v>834</v>
      </c>
      <c r="F58" s="338" t="s">
        <v>40</v>
      </c>
      <c r="G58" s="161">
        <v>1613</v>
      </c>
      <c r="H58" s="329" t="s">
        <v>29</v>
      </c>
      <c r="I58" s="328">
        <f t="shared" si="2"/>
        <v>-790</v>
      </c>
      <c r="J58" s="319">
        <f t="shared" si="3"/>
        <v>-0.48977061376317421</v>
      </c>
    </row>
    <row r="59" spans="1:11" ht="15" customHeight="1">
      <c r="A59" s="59" t="s">
        <v>42</v>
      </c>
      <c r="B59" s="195">
        <v>898</v>
      </c>
      <c r="C59" s="8" t="s">
        <v>637</v>
      </c>
      <c r="D59" s="7" t="s">
        <v>1019</v>
      </c>
      <c r="E59" s="110" t="s">
        <v>834</v>
      </c>
      <c r="F59" s="338" t="s">
        <v>42</v>
      </c>
      <c r="G59" s="161">
        <v>1462</v>
      </c>
      <c r="H59" s="329" t="s">
        <v>395</v>
      </c>
      <c r="I59" s="328">
        <f t="shared" si="2"/>
        <v>-564</v>
      </c>
      <c r="J59" s="319">
        <f t="shared" si="3"/>
        <v>-0.38577291381668943</v>
      </c>
    </row>
    <row r="60" spans="1:11" ht="15" customHeight="1">
      <c r="A60" s="59" t="s">
        <v>45</v>
      </c>
      <c r="B60" s="195">
        <v>870</v>
      </c>
      <c r="C60" s="8" t="s">
        <v>835</v>
      </c>
      <c r="D60" s="8" t="s">
        <v>253</v>
      </c>
      <c r="E60" s="110" t="s">
        <v>740</v>
      </c>
      <c r="F60" s="338" t="s">
        <v>45</v>
      </c>
      <c r="G60" s="330">
        <v>975</v>
      </c>
      <c r="H60" s="380" t="s">
        <v>46</v>
      </c>
      <c r="I60" s="328">
        <f t="shared" si="2"/>
        <v>-105</v>
      </c>
      <c r="J60" s="319">
        <f t="shared" si="3"/>
        <v>-0.10769230769230764</v>
      </c>
    </row>
    <row r="61" spans="1:11" ht="15" customHeight="1">
      <c r="A61" s="59" t="s">
        <v>47</v>
      </c>
      <c r="B61" s="36">
        <v>1815</v>
      </c>
      <c r="C61" s="8" t="s">
        <v>836</v>
      </c>
      <c r="D61" s="8" t="s">
        <v>837</v>
      </c>
      <c r="E61" s="110" t="s">
        <v>838</v>
      </c>
      <c r="F61" s="338" t="s">
        <v>47</v>
      </c>
      <c r="G61" s="161">
        <v>2478</v>
      </c>
      <c r="H61" s="329" t="s">
        <v>1009</v>
      </c>
      <c r="I61" s="328">
        <f t="shared" si="2"/>
        <v>-663</v>
      </c>
      <c r="J61" s="319">
        <f t="shared" si="3"/>
        <v>-0.26755447941888622</v>
      </c>
    </row>
    <row r="62" spans="1:11" ht="6" customHeight="1">
      <c r="A62" s="59"/>
      <c r="B62" s="36"/>
      <c r="C62" s="8"/>
      <c r="D62" s="8"/>
      <c r="E62" s="110"/>
      <c r="F62" s="3"/>
      <c r="G62" s="449"/>
      <c r="H62" s="366"/>
      <c r="I62" s="450"/>
      <c r="J62" s="324"/>
    </row>
    <row r="63" spans="1:11" ht="15" customHeight="1">
      <c r="A63" s="59" t="s">
        <v>1113</v>
      </c>
      <c r="B63" s="36">
        <v>4406</v>
      </c>
      <c r="C63" s="8" t="s">
        <v>830</v>
      </c>
      <c r="D63" s="403" t="s">
        <v>1007</v>
      </c>
      <c r="E63" s="31" t="s">
        <v>6</v>
      </c>
      <c r="F63" s="3" t="s">
        <v>904</v>
      </c>
      <c r="G63" s="86">
        <v>6528</v>
      </c>
      <c r="H63" s="230">
        <v>0.33300000000000002</v>
      </c>
      <c r="I63" s="325">
        <f>IF(ISNUMBER(G63),B63-G63,"")</f>
        <v>-2122</v>
      </c>
      <c r="J63" s="324">
        <f>IF(ISNUMBER(I63),B63/G63-1,"")</f>
        <v>-0.32506127450980393</v>
      </c>
    </row>
    <row r="64" spans="1:11" ht="15" customHeight="1">
      <c r="A64" s="59" t="s">
        <v>999</v>
      </c>
      <c r="B64" s="36">
        <v>2977</v>
      </c>
      <c r="C64" s="8" t="s">
        <v>839</v>
      </c>
      <c r="D64" s="8" t="s">
        <v>760</v>
      </c>
      <c r="E64" s="110" t="s">
        <v>840</v>
      </c>
      <c r="F64" s="158"/>
      <c r="G64" s="487" t="s">
        <v>1006</v>
      </c>
      <c r="H64" s="488"/>
      <c r="I64" s="488"/>
      <c r="J64" s="489"/>
    </row>
    <row r="65" spans="1:11">
      <c r="A65" s="59" t="s">
        <v>1000</v>
      </c>
      <c r="B65" s="36">
        <v>2613</v>
      </c>
      <c r="C65" s="8" t="s">
        <v>841</v>
      </c>
      <c r="D65" s="8" t="s">
        <v>842</v>
      </c>
      <c r="E65" s="110" t="s">
        <v>477</v>
      </c>
      <c r="F65" s="158"/>
      <c r="G65" s="363"/>
      <c r="H65" s="261"/>
      <c r="I65" s="369"/>
      <c r="J65" s="370"/>
    </row>
    <row r="66" spans="1:11">
      <c r="A66" s="59"/>
      <c r="B66" s="36"/>
      <c r="C66" s="8"/>
      <c r="D66" s="8"/>
      <c r="E66" s="31"/>
      <c r="F66" s="90"/>
      <c r="G66" s="57"/>
      <c r="H66" s="50"/>
      <c r="I66" s="231"/>
      <c r="J66" s="319"/>
    </row>
    <row r="67" spans="1:11" ht="15" customHeight="1">
      <c r="A67" s="64" t="s">
        <v>81</v>
      </c>
      <c r="B67" s="35" t="s">
        <v>5</v>
      </c>
      <c r="C67" s="24" t="s">
        <v>5</v>
      </c>
      <c r="D67" s="24" t="s">
        <v>5</v>
      </c>
      <c r="E67" s="33" t="s">
        <v>5</v>
      </c>
      <c r="F67" s="26" t="s">
        <v>81</v>
      </c>
      <c r="G67" s="162" t="s">
        <v>5</v>
      </c>
      <c r="H67" s="361" t="s">
        <v>5</v>
      </c>
      <c r="I67" s="298" t="str">
        <f>IF(ISNUMBER(G67),B67-G67,"")</f>
        <v/>
      </c>
      <c r="J67" s="327" t="str">
        <f>IF(ISNUMBER(I67),B67/G67-1,"")</f>
        <v/>
      </c>
      <c r="K67" s="23"/>
    </row>
    <row r="68" spans="1:11" ht="15" customHeight="1">
      <c r="A68" s="59" t="s">
        <v>1110</v>
      </c>
      <c r="B68" s="36">
        <v>450755</v>
      </c>
      <c r="C68" s="8" t="s">
        <v>858</v>
      </c>
      <c r="D68" s="9">
        <v>1</v>
      </c>
      <c r="E68" s="31" t="s">
        <v>6</v>
      </c>
      <c r="F68" s="1" t="s">
        <v>905</v>
      </c>
      <c r="G68" s="36">
        <v>608891</v>
      </c>
      <c r="H68" s="344" t="s">
        <v>1007</v>
      </c>
      <c r="I68" s="231">
        <f>IF(ISNUMBER(G68),B68-G68,"")</f>
        <v>-158136</v>
      </c>
      <c r="J68" s="319">
        <f>IF(ISNUMBER(I68),B68/G68-1,"")</f>
        <v>-0.25971150829951506</v>
      </c>
    </row>
    <row r="69" spans="1:11" ht="15" customHeight="1">
      <c r="A69" s="59" t="s">
        <v>906</v>
      </c>
      <c r="B69" s="36">
        <v>36315</v>
      </c>
      <c r="C69" s="8" t="s">
        <v>859</v>
      </c>
      <c r="D69" s="8" t="s">
        <v>16</v>
      </c>
      <c r="E69" s="31" t="s">
        <v>48</v>
      </c>
      <c r="F69" s="1" t="s">
        <v>906</v>
      </c>
      <c r="G69" s="36">
        <v>55856</v>
      </c>
      <c r="H69" s="17" t="s">
        <v>363</v>
      </c>
      <c r="I69" s="231">
        <f>IF(ISNUMBER(G69),B69-G69,"")</f>
        <v>-19541</v>
      </c>
      <c r="J69" s="319">
        <f>IF(ISNUMBER(I69),B69/G69-1,"")</f>
        <v>-0.3498460326553996</v>
      </c>
    </row>
    <row r="70" spans="1:11" ht="15" customHeight="1">
      <c r="A70" s="59"/>
      <c r="B70" s="36"/>
      <c r="C70" s="8"/>
      <c r="D70" s="8"/>
      <c r="E70" s="31"/>
      <c r="F70" s="1"/>
      <c r="G70" s="36"/>
      <c r="H70" s="17"/>
      <c r="I70" s="231"/>
      <c r="J70" s="319"/>
    </row>
    <row r="71" spans="1:11" ht="15" customHeight="1">
      <c r="A71" s="64" t="s">
        <v>909</v>
      </c>
      <c r="B71" s="35" t="s">
        <v>5</v>
      </c>
      <c r="C71" s="24" t="s">
        <v>5</v>
      </c>
      <c r="D71" s="24" t="s">
        <v>5</v>
      </c>
      <c r="E71" s="33" t="s">
        <v>5</v>
      </c>
      <c r="F71" s="27" t="s">
        <v>909</v>
      </c>
      <c r="G71" s="35" t="s">
        <v>5</v>
      </c>
      <c r="H71" s="345" t="s">
        <v>5</v>
      </c>
      <c r="I71" s="298" t="str">
        <f t="shared" ref="I71:I78" si="4">IF(ISNUMBER(G71),B71-G71,"")</f>
        <v/>
      </c>
      <c r="J71" s="327" t="str">
        <f t="shared" ref="J71:J78" si="5">IF(ISNUMBER(I71),B71/G71-1,"")</f>
        <v/>
      </c>
      <c r="K71" s="23"/>
    </row>
    <row r="72" spans="1:11" ht="15" customHeight="1">
      <c r="A72" s="59" t="s">
        <v>1111</v>
      </c>
      <c r="B72" s="36">
        <v>832189</v>
      </c>
      <c r="C72" s="8" t="s">
        <v>860</v>
      </c>
      <c r="D72" s="9">
        <v>1</v>
      </c>
      <c r="E72" s="31" t="s">
        <v>6</v>
      </c>
      <c r="F72" s="1" t="s">
        <v>910</v>
      </c>
      <c r="G72" s="36">
        <v>988007</v>
      </c>
      <c r="H72" s="344" t="s">
        <v>1007</v>
      </c>
      <c r="I72" s="231">
        <f t="shared" si="4"/>
        <v>-155818</v>
      </c>
      <c r="J72" s="319">
        <f t="shared" si="5"/>
        <v>-0.15770940894143459</v>
      </c>
    </row>
    <row r="73" spans="1:11" ht="15" customHeight="1">
      <c r="A73" s="59" t="s">
        <v>106</v>
      </c>
      <c r="B73" s="36">
        <v>773419</v>
      </c>
      <c r="C73" s="8" t="s">
        <v>861</v>
      </c>
      <c r="D73" s="8" t="s">
        <v>862</v>
      </c>
      <c r="E73" s="31" t="s">
        <v>48</v>
      </c>
      <c r="F73" s="1" t="s">
        <v>106</v>
      </c>
      <c r="G73" s="36">
        <v>759483</v>
      </c>
      <c r="H73" s="17" t="s">
        <v>969</v>
      </c>
      <c r="I73" s="231">
        <f t="shared" si="4"/>
        <v>13936</v>
      </c>
      <c r="J73" s="319">
        <f t="shared" si="5"/>
        <v>1.8349324474675521E-2</v>
      </c>
    </row>
    <row r="74" spans="1:11" ht="15" customHeight="1">
      <c r="A74" s="59" t="s">
        <v>911</v>
      </c>
      <c r="B74" s="36">
        <v>746802</v>
      </c>
      <c r="C74" s="8" t="s">
        <v>863</v>
      </c>
      <c r="D74" s="8" t="s">
        <v>864</v>
      </c>
      <c r="E74" s="31" t="s">
        <v>48</v>
      </c>
      <c r="F74" s="1" t="s">
        <v>911</v>
      </c>
      <c r="G74" s="36">
        <v>732602</v>
      </c>
      <c r="H74" s="17" t="s">
        <v>970</v>
      </c>
      <c r="I74" s="231">
        <f t="shared" si="4"/>
        <v>14200</v>
      </c>
      <c r="J74" s="319">
        <f t="shared" si="5"/>
        <v>1.9382966467468066E-2</v>
      </c>
    </row>
    <row r="75" spans="1:11" ht="15" customHeight="1">
      <c r="A75" s="59" t="s">
        <v>912</v>
      </c>
      <c r="B75" s="36">
        <v>592378</v>
      </c>
      <c r="C75" s="8" t="s">
        <v>865</v>
      </c>
      <c r="D75" s="8" t="s">
        <v>866</v>
      </c>
      <c r="E75" s="31" t="s">
        <v>38</v>
      </c>
      <c r="F75" s="1" t="s">
        <v>912</v>
      </c>
      <c r="G75" s="36">
        <v>553937</v>
      </c>
      <c r="H75" s="17" t="s">
        <v>971</v>
      </c>
      <c r="I75" s="231">
        <f t="shared" si="4"/>
        <v>38441</v>
      </c>
      <c r="J75" s="319">
        <f t="shared" si="5"/>
        <v>6.9395978243013134E-2</v>
      </c>
    </row>
    <row r="76" spans="1:11" ht="15" customHeight="1">
      <c r="A76" s="59" t="s">
        <v>908</v>
      </c>
      <c r="B76" s="36">
        <v>154424</v>
      </c>
      <c r="C76" s="8" t="s">
        <v>867</v>
      </c>
      <c r="D76" s="8" t="s">
        <v>580</v>
      </c>
      <c r="E76" s="31" t="s">
        <v>48</v>
      </c>
      <c r="F76" s="1" t="s">
        <v>908</v>
      </c>
      <c r="G76" s="36">
        <v>178665</v>
      </c>
      <c r="H76" s="17" t="s">
        <v>837</v>
      </c>
      <c r="I76" s="231">
        <f t="shared" si="4"/>
        <v>-24241</v>
      </c>
      <c r="J76" s="319">
        <f t="shared" si="5"/>
        <v>-0.13567850446366103</v>
      </c>
    </row>
    <row r="77" spans="1:11">
      <c r="A77" s="235" t="s">
        <v>1002</v>
      </c>
      <c r="B77" s="213">
        <v>26617</v>
      </c>
      <c r="C77" s="236" t="s">
        <v>868</v>
      </c>
      <c r="D77" s="236" t="s">
        <v>216</v>
      </c>
      <c r="E77" s="237" t="s">
        <v>7</v>
      </c>
      <c r="F77" s="209" t="s">
        <v>913</v>
      </c>
      <c r="G77" s="208">
        <v>26881</v>
      </c>
      <c r="H77" s="357" t="s">
        <v>11</v>
      </c>
      <c r="I77" s="312">
        <f t="shared" si="4"/>
        <v>-264</v>
      </c>
      <c r="J77" s="358">
        <f t="shared" si="5"/>
        <v>-9.8210632044938295E-3</v>
      </c>
    </row>
    <row r="78" spans="1:11">
      <c r="A78" s="163" t="s">
        <v>107</v>
      </c>
      <c r="B78" s="86">
        <v>58770</v>
      </c>
      <c r="C78" s="96" t="s">
        <v>869</v>
      </c>
      <c r="D78" s="96" t="s">
        <v>276</v>
      </c>
      <c r="E78" s="98" t="s">
        <v>48</v>
      </c>
      <c r="F78" s="1" t="s">
        <v>107</v>
      </c>
      <c r="G78" s="36">
        <v>228524</v>
      </c>
      <c r="H78" s="17" t="s">
        <v>972</v>
      </c>
      <c r="I78" s="231">
        <f t="shared" si="4"/>
        <v>-169754</v>
      </c>
      <c r="J78" s="319">
        <f t="shared" si="5"/>
        <v>-0.74282788678650813</v>
      </c>
    </row>
    <row r="79" spans="1:11" ht="15" customHeight="1">
      <c r="A79" s="163"/>
      <c r="B79" s="86"/>
      <c r="C79" s="96"/>
      <c r="D79" s="96"/>
      <c r="E79" s="98"/>
      <c r="F79" s="179"/>
      <c r="G79" s="86"/>
      <c r="H79" s="480"/>
      <c r="I79" s="231"/>
      <c r="J79" s="319"/>
    </row>
    <row r="80" spans="1:11" ht="15" customHeight="1">
      <c r="A80" s="465" t="s">
        <v>1114</v>
      </c>
      <c r="B80" s="478" t="s">
        <v>5</v>
      </c>
      <c r="C80" s="466" t="s">
        <v>5</v>
      </c>
      <c r="D80" s="466" t="s">
        <v>5</v>
      </c>
      <c r="E80" s="467" t="s">
        <v>5</v>
      </c>
      <c r="F80" s="475" t="s">
        <v>909</v>
      </c>
      <c r="G80" s="91" t="s">
        <v>5</v>
      </c>
      <c r="H80" s="479" t="s">
        <v>5</v>
      </c>
      <c r="I80" s="273" t="str">
        <f>IF(ISNUMBER(G80),B80-G80,"")</f>
        <v/>
      </c>
      <c r="J80" s="191" t="str">
        <f>IF(ISNUMBER(I80),B80/G80-1,"")</f>
        <v/>
      </c>
      <c r="K80" s="23"/>
    </row>
    <row r="81" spans="1:11">
      <c r="A81" s="163" t="s">
        <v>1112</v>
      </c>
      <c r="B81" s="86">
        <v>58770</v>
      </c>
      <c r="C81" s="96" t="s">
        <v>869</v>
      </c>
      <c r="D81" s="445" t="s">
        <v>1007</v>
      </c>
      <c r="E81" s="98" t="s">
        <v>6</v>
      </c>
      <c r="F81" s="1" t="s">
        <v>107</v>
      </c>
      <c r="G81" s="36">
        <v>228524</v>
      </c>
      <c r="H81" s="17" t="s">
        <v>972</v>
      </c>
      <c r="I81" s="231">
        <f>IF(ISNUMBER(G81),B81-G81,"")</f>
        <v>-169754</v>
      </c>
      <c r="J81" s="319">
        <f>IF(ISNUMBER(I81),B81/G81-1,"")</f>
        <v>-0.74282788678650813</v>
      </c>
    </row>
    <row r="82" spans="1:11">
      <c r="A82" s="164" t="s">
        <v>102</v>
      </c>
      <c r="B82" s="140">
        <v>38542</v>
      </c>
      <c r="C82" s="13" t="s">
        <v>870</v>
      </c>
      <c r="D82" s="13" t="s">
        <v>871</v>
      </c>
      <c r="E82" s="38" t="s">
        <v>636</v>
      </c>
      <c r="F82" s="1" t="s">
        <v>914</v>
      </c>
      <c r="G82" s="36">
        <v>114389</v>
      </c>
      <c r="H82" s="349">
        <f>ROUND(G82/G81,3)</f>
        <v>0.501</v>
      </c>
      <c r="I82" s="231">
        <f>IF(ISNUMBER(G82),B82-G82,"")</f>
        <v>-75847</v>
      </c>
      <c r="J82" s="319">
        <f>IF(ISNUMBER(I82),B82/G82-1,"")</f>
        <v>-0.66306200771053159</v>
      </c>
    </row>
    <row r="83" spans="1:11" ht="15" customHeight="1">
      <c r="A83" s="59" t="s">
        <v>104</v>
      </c>
      <c r="B83" s="36">
        <v>20228</v>
      </c>
      <c r="C83" s="8" t="s">
        <v>706</v>
      </c>
      <c r="D83" s="8" t="s">
        <v>681</v>
      </c>
      <c r="E83" s="31" t="s">
        <v>636</v>
      </c>
      <c r="F83" s="1" t="s">
        <v>915</v>
      </c>
      <c r="G83" s="36">
        <v>114135</v>
      </c>
      <c r="H83" s="349">
        <f>ROUND(G83/G81,3)</f>
        <v>0.499</v>
      </c>
      <c r="I83" s="231">
        <f>IF(ISNUMBER(G83),B83-G83,"")</f>
        <v>-93907</v>
      </c>
      <c r="J83" s="319">
        <f>IF(ISNUMBER(I83),B83/G83-1,"")</f>
        <v>-0.82277127962500551</v>
      </c>
    </row>
    <row r="84" spans="1:11" ht="15" customHeight="1">
      <c r="A84" s="59"/>
      <c r="B84" s="36"/>
      <c r="C84" s="8"/>
      <c r="D84" s="8"/>
      <c r="E84" s="31"/>
      <c r="F84" s="1"/>
      <c r="G84" s="36"/>
      <c r="H84" s="17"/>
      <c r="I84" s="231"/>
      <c r="J84" s="319"/>
    </row>
    <row r="85" spans="1:11" ht="15" customHeight="1">
      <c r="A85" s="64" t="s">
        <v>109</v>
      </c>
      <c r="B85" s="35" t="s">
        <v>5</v>
      </c>
      <c r="C85" s="24" t="s">
        <v>5</v>
      </c>
      <c r="D85" s="24" t="s">
        <v>5</v>
      </c>
      <c r="E85" s="33" t="s">
        <v>5</v>
      </c>
      <c r="F85" s="27" t="s">
        <v>916</v>
      </c>
      <c r="G85" s="35" t="s">
        <v>5</v>
      </c>
      <c r="H85" s="345" t="s">
        <v>5</v>
      </c>
      <c r="I85" s="298" t="str">
        <f t="shared" ref="I85:I92" si="6">IF(ISNUMBER(G85),B85-G85,"")</f>
        <v/>
      </c>
      <c r="J85" s="327" t="str">
        <f t="shared" ref="J85:J92" si="7">IF(ISNUMBER(I85),B85/G85-1,"")</f>
        <v/>
      </c>
      <c r="K85" s="23"/>
    </row>
    <row r="86" spans="1:11" ht="15" customHeight="1">
      <c r="A86" s="59" t="s">
        <v>1001</v>
      </c>
      <c r="B86" s="36">
        <v>58770</v>
      </c>
      <c r="C86" s="8" t="s">
        <v>869</v>
      </c>
      <c r="D86" s="9">
        <v>1</v>
      </c>
      <c r="E86" s="31" t="s">
        <v>6</v>
      </c>
      <c r="F86" s="1" t="s">
        <v>917</v>
      </c>
      <c r="G86" s="36">
        <v>228520</v>
      </c>
      <c r="H86" s="344" t="s">
        <v>1007</v>
      </c>
      <c r="I86" s="231">
        <f t="shared" si="6"/>
        <v>-169750</v>
      </c>
      <c r="J86" s="319">
        <f t="shared" si="7"/>
        <v>-0.7428233852616839</v>
      </c>
    </row>
    <row r="87" spans="1:11" ht="15" customHeight="1">
      <c r="A87" s="59" t="s">
        <v>918</v>
      </c>
      <c r="B87" s="36">
        <v>5116</v>
      </c>
      <c r="C87" s="8" t="s">
        <v>872</v>
      </c>
      <c r="D87" s="8" t="s">
        <v>253</v>
      </c>
      <c r="E87" s="31" t="s">
        <v>194</v>
      </c>
      <c r="F87" s="1" t="s">
        <v>918</v>
      </c>
      <c r="G87" s="36">
        <v>30942</v>
      </c>
      <c r="H87" s="17" t="s">
        <v>973</v>
      </c>
      <c r="I87" s="231">
        <f t="shared" si="6"/>
        <v>-25826</v>
      </c>
      <c r="J87" s="319">
        <f t="shared" si="7"/>
        <v>-0.83465839312261647</v>
      </c>
    </row>
    <row r="88" spans="1:11" ht="15" customHeight="1">
      <c r="A88" s="59" t="s">
        <v>919</v>
      </c>
      <c r="B88" s="36">
        <v>39909</v>
      </c>
      <c r="C88" s="8" t="s">
        <v>187</v>
      </c>
      <c r="D88" s="8" t="s">
        <v>873</v>
      </c>
      <c r="E88" s="31" t="s">
        <v>740</v>
      </c>
      <c r="F88" s="1" t="s">
        <v>919</v>
      </c>
      <c r="G88" s="36">
        <v>154573</v>
      </c>
      <c r="H88" s="17" t="s">
        <v>760</v>
      </c>
      <c r="I88" s="231">
        <f t="shared" si="6"/>
        <v>-114664</v>
      </c>
      <c r="J88" s="319">
        <f t="shared" si="7"/>
        <v>-0.74181131245430953</v>
      </c>
    </row>
    <row r="89" spans="1:11" ht="15" customHeight="1">
      <c r="A89" s="59" t="s">
        <v>920</v>
      </c>
      <c r="B89" s="36">
        <v>2182</v>
      </c>
      <c r="C89" s="8" t="s">
        <v>784</v>
      </c>
      <c r="D89" s="8" t="s">
        <v>343</v>
      </c>
      <c r="E89" s="31" t="s">
        <v>51</v>
      </c>
      <c r="F89" s="1" t="s">
        <v>920</v>
      </c>
      <c r="G89" s="36">
        <v>14473</v>
      </c>
      <c r="H89" s="17" t="s">
        <v>41</v>
      </c>
      <c r="I89" s="231">
        <f t="shared" si="6"/>
        <v>-12291</v>
      </c>
      <c r="J89" s="319">
        <f t="shared" si="7"/>
        <v>-0.84923650936226069</v>
      </c>
    </row>
    <row r="90" spans="1:11" ht="15" customHeight="1">
      <c r="A90" s="59" t="s">
        <v>921</v>
      </c>
      <c r="B90" s="36">
        <v>4395</v>
      </c>
      <c r="C90" s="8" t="s">
        <v>490</v>
      </c>
      <c r="D90" s="8" t="s">
        <v>395</v>
      </c>
      <c r="E90" s="31" t="s">
        <v>281</v>
      </c>
      <c r="F90" s="1" t="s">
        <v>921</v>
      </c>
      <c r="G90" s="36">
        <v>11348</v>
      </c>
      <c r="H90" s="16">
        <v>0.05</v>
      </c>
      <c r="I90" s="231">
        <f t="shared" si="6"/>
        <v>-6953</v>
      </c>
      <c r="J90" s="319">
        <f t="shared" si="7"/>
        <v>-0.61270708494888959</v>
      </c>
    </row>
    <row r="91" spans="1:11" ht="15" customHeight="1">
      <c r="A91" s="59" t="s">
        <v>922</v>
      </c>
      <c r="B91" s="36">
        <v>5387</v>
      </c>
      <c r="C91" s="8" t="s">
        <v>779</v>
      </c>
      <c r="D91" s="8" t="s">
        <v>363</v>
      </c>
      <c r="E91" s="31" t="s">
        <v>194</v>
      </c>
      <c r="F91" s="1" t="s">
        <v>922</v>
      </c>
      <c r="G91" s="36">
        <v>14284</v>
      </c>
      <c r="H91" s="17" t="s">
        <v>41</v>
      </c>
      <c r="I91" s="231">
        <f t="shared" si="6"/>
        <v>-8897</v>
      </c>
      <c r="J91" s="319">
        <f t="shared" si="7"/>
        <v>-0.62286474376925227</v>
      </c>
    </row>
    <row r="92" spans="1:11" ht="15" customHeight="1" thickBot="1">
      <c r="A92" s="100" t="s">
        <v>923</v>
      </c>
      <c r="B92" s="106">
        <v>1781</v>
      </c>
      <c r="C92" s="102" t="s">
        <v>874</v>
      </c>
      <c r="D92" s="102" t="s">
        <v>212</v>
      </c>
      <c r="E92" s="104" t="s">
        <v>32</v>
      </c>
      <c r="F92" s="105" t="s">
        <v>923</v>
      </c>
      <c r="G92" s="106">
        <v>2900</v>
      </c>
      <c r="H92" s="343" t="s">
        <v>87</v>
      </c>
      <c r="I92" s="300">
        <f t="shared" si="6"/>
        <v>-1119</v>
      </c>
      <c r="J92" s="318">
        <f t="shared" si="7"/>
        <v>-0.38586206896551722</v>
      </c>
    </row>
    <row r="93" spans="1:11" ht="15" customHeight="1">
      <c r="A93" s="2"/>
      <c r="B93" s="19"/>
      <c r="C93" s="20"/>
      <c r="D93" s="20"/>
      <c r="E93" s="20"/>
      <c r="F93" s="2"/>
      <c r="G93" s="19"/>
      <c r="H93" s="20"/>
    </row>
    <row r="94" spans="1:11" s="395" customFormat="1" ht="15" customHeight="1">
      <c r="A94" s="393" t="s">
        <v>1104</v>
      </c>
      <c r="B94" s="393"/>
      <c r="C94" s="394"/>
      <c r="D94" s="394"/>
      <c r="E94" s="394"/>
      <c r="F94" s="393"/>
      <c r="G94" s="393"/>
      <c r="I94" s="396"/>
    </row>
    <row r="95" spans="1:11" s="395" customFormat="1" ht="15" customHeight="1">
      <c r="A95" s="397"/>
      <c r="B95" s="393"/>
      <c r="C95" s="394"/>
      <c r="D95" s="394"/>
      <c r="E95" s="394"/>
      <c r="F95" s="393"/>
      <c r="G95" s="393"/>
      <c r="I95" s="396"/>
    </row>
    <row r="96" spans="1:11" s="395" customFormat="1" ht="15" customHeight="1">
      <c r="A96" s="398" t="s">
        <v>1105</v>
      </c>
      <c r="B96" s="393"/>
      <c r="C96" s="394"/>
      <c r="D96" s="394"/>
      <c r="E96" s="394"/>
      <c r="F96" s="393"/>
      <c r="G96" s="393"/>
      <c r="I96" s="396"/>
    </row>
    <row r="97" spans="1:9" s="395" customFormat="1" ht="15" customHeight="1">
      <c r="A97" s="399" t="s">
        <v>1082</v>
      </c>
      <c r="B97" s="400"/>
      <c r="C97" s="400"/>
      <c r="D97" s="394"/>
      <c r="E97" s="394"/>
      <c r="F97" s="393"/>
      <c r="G97" s="393"/>
      <c r="I97" s="396"/>
    </row>
    <row r="98" spans="1:9" s="395" customFormat="1" ht="15" customHeight="1">
      <c r="A98" s="399" t="s">
        <v>1083</v>
      </c>
      <c r="B98" s="393"/>
      <c r="C98" s="394"/>
      <c r="D98" s="394"/>
      <c r="E98" s="394"/>
      <c r="I98" s="396"/>
    </row>
    <row r="99" spans="1:9" s="395" customFormat="1" ht="15" customHeight="1">
      <c r="A99" s="399" t="s">
        <v>1084</v>
      </c>
      <c r="B99" s="393"/>
      <c r="C99" s="394"/>
      <c r="D99" s="394"/>
      <c r="E99" s="394"/>
      <c r="I99" s="396"/>
    </row>
    <row r="100" spans="1:9" s="395" customFormat="1" ht="15" customHeight="1">
      <c r="I100" s="396"/>
    </row>
    <row r="101" spans="1:9" s="395" customFormat="1" ht="15" customHeight="1">
      <c r="A101" s="401" t="s">
        <v>1085</v>
      </c>
      <c r="I101" s="396"/>
    </row>
    <row r="102" spans="1:9" s="395" customFormat="1" ht="15" customHeight="1">
      <c r="A102" s="402" t="s">
        <v>1086</v>
      </c>
      <c r="I102" s="396"/>
    </row>
    <row r="103" spans="1:9" s="395" customFormat="1" ht="15" customHeight="1">
      <c r="A103" s="402" t="s">
        <v>1087</v>
      </c>
      <c r="I103" s="396"/>
    </row>
    <row r="104" spans="1:9" s="395" customFormat="1" ht="15" customHeight="1">
      <c r="A104" s="402" t="s">
        <v>1088</v>
      </c>
      <c r="I104" s="396"/>
    </row>
    <row r="105" spans="1:9" s="395" customFormat="1" ht="15" customHeight="1">
      <c r="A105" s="402" t="s">
        <v>1089</v>
      </c>
      <c r="I105" s="396"/>
    </row>
    <row r="106" spans="1:9" s="395" customFormat="1" ht="15" customHeight="1">
      <c r="A106" s="402" t="s">
        <v>1090</v>
      </c>
      <c r="I106" s="396"/>
    </row>
    <row r="107" spans="1:9" s="395" customFormat="1" ht="15" customHeight="1">
      <c r="A107" s="402" t="s">
        <v>1091</v>
      </c>
      <c r="I107" s="396"/>
    </row>
    <row r="108" spans="1:9">
      <c r="B108"/>
      <c r="C108"/>
      <c r="D108"/>
      <c r="E108"/>
      <c r="G108"/>
      <c r="H108"/>
    </row>
    <row r="109" spans="1:9">
      <c r="B109"/>
      <c r="C109"/>
      <c r="D109"/>
      <c r="E109"/>
      <c r="G109"/>
      <c r="H109"/>
    </row>
    <row r="110" spans="1:9">
      <c r="B110"/>
      <c r="C110"/>
      <c r="D110"/>
      <c r="E110"/>
      <c r="G110"/>
      <c r="H110"/>
    </row>
    <row r="111" spans="1:9">
      <c r="B111"/>
      <c r="C111"/>
      <c r="D111"/>
      <c r="E111"/>
      <c r="G111"/>
      <c r="H111"/>
    </row>
    <row r="112" spans="1:9">
      <c r="B112"/>
      <c r="C112"/>
      <c r="D112"/>
      <c r="E112"/>
      <c r="G112"/>
      <c r="H112"/>
    </row>
    <row r="113" spans="2:8">
      <c r="B113"/>
      <c r="C113"/>
      <c r="D113"/>
      <c r="E113"/>
      <c r="G113"/>
      <c r="H113"/>
    </row>
    <row r="114" spans="2:8">
      <c r="B114"/>
      <c r="C114"/>
      <c r="D114"/>
      <c r="E114"/>
      <c r="G114"/>
      <c r="H114"/>
    </row>
    <row r="115" spans="2:8">
      <c r="B115"/>
      <c r="C115"/>
      <c r="D115"/>
      <c r="E115"/>
      <c r="G115"/>
      <c r="H115"/>
    </row>
    <row r="116" spans="2:8">
      <c r="B116"/>
      <c r="C116"/>
      <c r="D116"/>
      <c r="E116"/>
      <c r="G116"/>
      <c r="H116"/>
    </row>
    <row r="117" spans="2:8">
      <c r="B117"/>
      <c r="C117"/>
      <c r="D117"/>
      <c r="E117"/>
      <c r="G117"/>
      <c r="H117"/>
    </row>
    <row r="118" spans="2:8">
      <c r="B118"/>
      <c r="C118"/>
      <c r="D118"/>
      <c r="E118"/>
      <c r="G118"/>
      <c r="H118"/>
    </row>
    <row r="119" spans="2:8">
      <c r="B119"/>
      <c r="C119"/>
      <c r="D119"/>
      <c r="E119"/>
      <c r="G119"/>
      <c r="H119"/>
    </row>
    <row r="120" spans="2:8">
      <c r="B120"/>
      <c r="C120"/>
      <c r="D120"/>
      <c r="E120"/>
      <c r="G120"/>
      <c r="H120"/>
    </row>
    <row r="121" spans="2:8">
      <c r="B121"/>
      <c r="C121"/>
      <c r="D121"/>
      <c r="E121"/>
      <c r="G121"/>
      <c r="H121"/>
    </row>
    <row r="122" spans="2:8">
      <c r="B122"/>
      <c r="C122"/>
      <c r="D122"/>
      <c r="E122"/>
      <c r="G122"/>
      <c r="H122"/>
    </row>
    <row r="123" spans="2:8">
      <c r="B123"/>
      <c r="C123"/>
      <c r="D123"/>
      <c r="E123"/>
      <c r="G123"/>
      <c r="H123"/>
    </row>
    <row r="124" spans="2:8">
      <c r="B124"/>
      <c r="C124"/>
      <c r="D124"/>
      <c r="E124"/>
      <c r="G124"/>
      <c r="H124"/>
    </row>
    <row r="125" spans="2:8">
      <c r="B125"/>
      <c r="C125"/>
      <c r="D125"/>
      <c r="E125"/>
      <c r="G125"/>
      <c r="H125"/>
    </row>
    <row r="126" spans="2:8">
      <c r="B126"/>
      <c r="C126"/>
      <c r="D126"/>
      <c r="E126"/>
      <c r="G126"/>
      <c r="H126"/>
    </row>
    <row r="127" spans="2:8">
      <c r="B127"/>
      <c r="C127"/>
      <c r="D127"/>
      <c r="E127"/>
      <c r="G127"/>
      <c r="H127"/>
    </row>
    <row r="128" spans="2:8">
      <c r="B128"/>
      <c r="C128"/>
      <c r="D128"/>
      <c r="E128"/>
      <c r="G128"/>
      <c r="H128"/>
    </row>
    <row r="129" spans="2:8">
      <c r="B129"/>
      <c r="C129"/>
      <c r="D129"/>
      <c r="E129"/>
      <c r="G129"/>
      <c r="H129"/>
    </row>
    <row r="130" spans="2:8">
      <c r="B130"/>
      <c r="C130"/>
      <c r="D130"/>
      <c r="E130"/>
      <c r="G130"/>
      <c r="H130"/>
    </row>
    <row r="131" spans="2:8">
      <c r="B131"/>
      <c r="C131"/>
      <c r="D131"/>
      <c r="E131"/>
      <c r="G131"/>
      <c r="H131"/>
    </row>
    <row r="132" spans="2:8">
      <c r="B132"/>
      <c r="C132"/>
      <c r="D132"/>
      <c r="E132"/>
      <c r="G132"/>
      <c r="H132"/>
    </row>
    <row r="133" spans="2:8">
      <c r="B133"/>
      <c r="C133"/>
      <c r="D133"/>
      <c r="E133"/>
      <c r="G133"/>
      <c r="H133"/>
    </row>
    <row r="134" spans="2:8">
      <c r="B134"/>
      <c r="C134"/>
      <c r="D134"/>
      <c r="E134"/>
      <c r="G134"/>
      <c r="H134"/>
    </row>
    <row r="135" spans="2:8">
      <c r="B135"/>
      <c r="C135"/>
      <c r="D135"/>
      <c r="E135"/>
      <c r="G135"/>
      <c r="H135"/>
    </row>
    <row r="136" spans="2:8">
      <c r="B136"/>
      <c r="C136"/>
      <c r="D136"/>
      <c r="E136"/>
      <c r="G136"/>
      <c r="H136"/>
    </row>
    <row r="137" spans="2:8">
      <c r="B137"/>
      <c r="C137"/>
      <c r="D137"/>
      <c r="E137"/>
      <c r="G137"/>
      <c r="H137"/>
    </row>
    <row r="138" spans="2:8">
      <c r="B138"/>
      <c r="C138"/>
      <c r="D138"/>
      <c r="E138"/>
      <c r="G138"/>
      <c r="H138"/>
    </row>
    <row r="139" spans="2:8">
      <c r="B139"/>
      <c r="C139"/>
      <c r="D139"/>
      <c r="E139"/>
      <c r="G139"/>
      <c r="H139"/>
    </row>
    <row r="140" spans="2:8">
      <c r="B140"/>
      <c r="C140"/>
      <c r="D140"/>
      <c r="E140"/>
      <c r="G140"/>
      <c r="H140"/>
    </row>
    <row r="141" spans="2:8">
      <c r="B141"/>
      <c r="C141"/>
      <c r="D141"/>
      <c r="E141"/>
      <c r="G141"/>
      <c r="H141"/>
    </row>
    <row r="142" spans="2:8">
      <c r="B142"/>
      <c r="C142"/>
      <c r="D142"/>
      <c r="E142"/>
      <c r="G142"/>
      <c r="H142"/>
    </row>
    <row r="143" spans="2:8">
      <c r="B143"/>
      <c r="C143"/>
      <c r="D143"/>
      <c r="E143"/>
      <c r="G143"/>
      <c r="H143"/>
    </row>
    <row r="144" spans="2:8">
      <c r="B144"/>
      <c r="C144"/>
      <c r="D144"/>
      <c r="E144"/>
      <c r="G144"/>
      <c r="H144"/>
    </row>
    <row r="145" spans="2:8">
      <c r="B145"/>
      <c r="C145"/>
      <c r="D145"/>
      <c r="E145"/>
      <c r="G145"/>
      <c r="H145"/>
    </row>
    <row r="146" spans="2:8">
      <c r="B146"/>
      <c r="C146"/>
      <c r="D146"/>
      <c r="E146"/>
      <c r="G146"/>
      <c r="H146"/>
    </row>
    <row r="147" spans="2:8">
      <c r="B147"/>
      <c r="C147"/>
      <c r="D147"/>
      <c r="E147"/>
      <c r="G147"/>
      <c r="H147"/>
    </row>
    <row r="148" spans="2:8">
      <c r="B148"/>
      <c r="C148"/>
      <c r="D148"/>
      <c r="E148"/>
      <c r="G148"/>
      <c r="H148"/>
    </row>
    <row r="149" spans="2:8">
      <c r="B149"/>
      <c r="C149"/>
      <c r="D149"/>
      <c r="E149"/>
      <c r="G149"/>
      <c r="H149"/>
    </row>
    <row r="150" spans="2:8">
      <c r="B150"/>
      <c r="C150"/>
      <c r="D150"/>
      <c r="E150"/>
      <c r="G150"/>
      <c r="H150"/>
    </row>
    <row r="151" spans="2:8">
      <c r="B151"/>
      <c r="C151"/>
      <c r="D151"/>
      <c r="E151"/>
      <c r="G151"/>
      <c r="H151"/>
    </row>
    <row r="152" spans="2:8">
      <c r="B152"/>
      <c r="C152"/>
      <c r="D152"/>
      <c r="E152"/>
      <c r="G152"/>
      <c r="H152"/>
    </row>
    <row r="153" spans="2:8">
      <c r="B153"/>
      <c r="C153"/>
      <c r="D153"/>
      <c r="E153"/>
      <c r="G153"/>
      <c r="H153"/>
    </row>
    <row r="154" spans="2:8">
      <c r="B154"/>
      <c r="C154"/>
      <c r="D154"/>
      <c r="E154"/>
      <c r="G154"/>
      <c r="H154"/>
    </row>
    <row r="155" spans="2:8">
      <c r="B155"/>
      <c r="C155"/>
      <c r="D155"/>
      <c r="E155"/>
      <c r="G155"/>
      <c r="H155"/>
    </row>
    <row r="156" spans="2:8">
      <c r="B156"/>
      <c r="C156"/>
      <c r="D156"/>
      <c r="E156"/>
      <c r="G156"/>
      <c r="H156"/>
    </row>
    <row r="157" spans="2:8">
      <c r="B157"/>
      <c r="C157"/>
      <c r="D157"/>
      <c r="E157"/>
      <c r="G157"/>
      <c r="H157"/>
    </row>
    <row r="158" spans="2:8">
      <c r="B158"/>
      <c r="C158"/>
      <c r="D158"/>
      <c r="E158"/>
      <c r="G158"/>
      <c r="H158"/>
    </row>
    <row r="159" spans="2:8">
      <c r="B159"/>
      <c r="C159"/>
      <c r="D159"/>
      <c r="E159"/>
      <c r="G159"/>
      <c r="H159"/>
    </row>
    <row r="160" spans="2:8">
      <c r="B160"/>
      <c r="C160"/>
      <c r="D160"/>
      <c r="E160"/>
      <c r="G160"/>
      <c r="H160"/>
    </row>
    <row r="161" spans="2:8">
      <c r="B161"/>
      <c r="C161"/>
      <c r="D161"/>
      <c r="E161"/>
      <c r="G161"/>
      <c r="H161"/>
    </row>
    <row r="162" spans="2:8">
      <c r="B162"/>
      <c r="C162"/>
      <c r="D162"/>
      <c r="E162"/>
      <c r="G162"/>
      <c r="H162"/>
    </row>
    <row r="163" spans="2:8">
      <c r="B163"/>
      <c r="C163"/>
      <c r="D163"/>
      <c r="E163"/>
      <c r="G163"/>
      <c r="H163"/>
    </row>
    <row r="164" spans="2:8">
      <c r="B164"/>
      <c r="C164"/>
      <c r="D164"/>
      <c r="E164"/>
      <c r="G164"/>
      <c r="H164"/>
    </row>
    <row r="165" spans="2:8">
      <c r="B165"/>
      <c r="C165"/>
      <c r="D165"/>
      <c r="E165"/>
      <c r="G165"/>
      <c r="H165"/>
    </row>
    <row r="166" spans="2:8">
      <c r="B166"/>
      <c r="C166"/>
      <c r="D166"/>
      <c r="E166"/>
      <c r="G166"/>
      <c r="H166"/>
    </row>
    <row r="167" spans="2:8">
      <c r="B167"/>
      <c r="C167"/>
      <c r="D167"/>
      <c r="E167"/>
      <c r="G167"/>
      <c r="H167"/>
    </row>
    <row r="168" spans="2:8">
      <c r="B168"/>
      <c r="C168"/>
      <c r="D168"/>
      <c r="E168"/>
      <c r="G168"/>
      <c r="H168"/>
    </row>
    <row r="169" spans="2:8">
      <c r="B169"/>
      <c r="C169"/>
      <c r="D169"/>
      <c r="E169"/>
      <c r="G169"/>
      <c r="H169"/>
    </row>
    <row r="170" spans="2:8">
      <c r="B170"/>
      <c r="C170"/>
      <c r="D170"/>
      <c r="E170"/>
      <c r="G170"/>
      <c r="H170"/>
    </row>
    <row r="171" spans="2:8">
      <c r="B171"/>
      <c r="C171"/>
      <c r="D171"/>
      <c r="E171"/>
      <c r="G171"/>
      <c r="H171"/>
    </row>
    <row r="172" spans="2:8">
      <c r="B172"/>
      <c r="C172"/>
      <c r="D172"/>
      <c r="E172"/>
      <c r="G172"/>
      <c r="H172"/>
    </row>
    <row r="173" spans="2:8">
      <c r="B173"/>
      <c r="C173"/>
      <c r="D173"/>
      <c r="E173"/>
      <c r="G173"/>
      <c r="H173"/>
    </row>
    <row r="174" spans="2:8">
      <c r="B174"/>
      <c r="C174"/>
      <c r="D174"/>
      <c r="E174"/>
      <c r="G174"/>
      <c r="H174"/>
    </row>
    <row r="175" spans="2:8">
      <c r="B175"/>
      <c r="C175"/>
      <c r="D175"/>
      <c r="E175"/>
      <c r="G175"/>
      <c r="H175"/>
    </row>
    <row r="176" spans="2:8">
      <c r="B176"/>
      <c r="C176"/>
      <c r="D176"/>
      <c r="E176"/>
      <c r="G176"/>
      <c r="H176"/>
    </row>
    <row r="177" spans="2:8">
      <c r="B177"/>
      <c r="C177"/>
      <c r="D177"/>
      <c r="E177"/>
      <c r="G177"/>
      <c r="H177"/>
    </row>
    <row r="178" spans="2:8">
      <c r="B178"/>
      <c r="C178"/>
      <c r="D178"/>
      <c r="E178"/>
      <c r="G178"/>
      <c r="H178"/>
    </row>
    <row r="179" spans="2:8">
      <c r="B179"/>
      <c r="C179"/>
      <c r="D179"/>
      <c r="E179"/>
      <c r="G179"/>
      <c r="H179"/>
    </row>
    <row r="180" spans="2:8">
      <c r="B180"/>
      <c r="C180"/>
      <c r="D180"/>
      <c r="E180"/>
      <c r="G180"/>
      <c r="H180"/>
    </row>
    <row r="181" spans="2:8">
      <c r="B181"/>
      <c r="C181"/>
      <c r="D181"/>
      <c r="E181"/>
      <c r="G181"/>
      <c r="H181"/>
    </row>
    <row r="182" spans="2:8">
      <c r="B182"/>
      <c r="C182"/>
      <c r="D182"/>
      <c r="E182"/>
      <c r="G182"/>
      <c r="H182"/>
    </row>
    <row r="183" spans="2:8">
      <c r="B183"/>
      <c r="C183"/>
      <c r="D183"/>
      <c r="E183"/>
      <c r="G183"/>
      <c r="H183"/>
    </row>
    <row r="184" spans="2:8">
      <c r="B184"/>
      <c r="C184"/>
      <c r="D184"/>
      <c r="E184"/>
      <c r="G184"/>
      <c r="H184"/>
    </row>
    <row r="185" spans="2:8">
      <c r="B185"/>
      <c r="C185"/>
      <c r="D185"/>
      <c r="E185"/>
      <c r="G185"/>
      <c r="H185"/>
    </row>
    <row r="186" spans="2:8">
      <c r="B186"/>
      <c r="C186"/>
      <c r="D186"/>
      <c r="E186"/>
      <c r="G186"/>
      <c r="H186"/>
    </row>
    <row r="187" spans="2:8">
      <c r="B187"/>
      <c r="C187"/>
      <c r="D187"/>
      <c r="E187"/>
      <c r="G187"/>
      <c r="H187"/>
    </row>
    <row r="188" spans="2:8">
      <c r="B188"/>
      <c r="C188"/>
      <c r="D188"/>
      <c r="E188"/>
      <c r="G188"/>
      <c r="H188"/>
    </row>
    <row r="189" spans="2:8">
      <c r="B189"/>
      <c r="C189"/>
      <c r="D189"/>
      <c r="E189"/>
      <c r="G189"/>
      <c r="H189"/>
    </row>
    <row r="190" spans="2:8">
      <c r="B190"/>
      <c r="C190"/>
      <c r="D190"/>
      <c r="E190"/>
      <c r="G190"/>
      <c r="H190"/>
    </row>
    <row r="191" spans="2:8">
      <c r="B191"/>
      <c r="C191"/>
      <c r="D191"/>
      <c r="E191"/>
      <c r="G191"/>
      <c r="H191"/>
    </row>
    <row r="192" spans="2:8">
      <c r="B192"/>
      <c r="C192"/>
      <c r="D192"/>
      <c r="E192"/>
      <c r="G192"/>
      <c r="H192"/>
    </row>
    <row r="193" spans="2:8">
      <c r="B193"/>
      <c r="C193"/>
      <c r="D193"/>
      <c r="E193"/>
      <c r="G193"/>
      <c r="H193"/>
    </row>
    <row r="194" spans="2:8">
      <c r="B194"/>
      <c r="C194"/>
      <c r="D194"/>
      <c r="E194"/>
      <c r="G194"/>
      <c r="H194"/>
    </row>
    <row r="195" spans="2:8">
      <c r="B195"/>
      <c r="C195"/>
      <c r="D195"/>
      <c r="E195"/>
      <c r="G195"/>
      <c r="H195"/>
    </row>
    <row r="196" spans="2:8">
      <c r="B196"/>
      <c r="C196"/>
      <c r="D196"/>
      <c r="E196"/>
      <c r="G196"/>
      <c r="H196"/>
    </row>
    <row r="197" spans="2:8">
      <c r="B197"/>
      <c r="C197"/>
      <c r="D197"/>
      <c r="E197"/>
      <c r="G197"/>
      <c r="H197"/>
    </row>
    <row r="198" spans="2:8">
      <c r="B198"/>
      <c r="C198"/>
      <c r="D198"/>
      <c r="E198"/>
      <c r="G198"/>
      <c r="H198"/>
    </row>
    <row r="199" spans="2:8">
      <c r="B199"/>
      <c r="C199"/>
      <c r="D199"/>
      <c r="E199"/>
      <c r="G199"/>
      <c r="H199"/>
    </row>
    <row r="200" spans="2:8">
      <c r="B200"/>
      <c r="C200"/>
      <c r="D200"/>
      <c r="E200"/>
      <c r="G200"/>
      <c r="H200"/>
    </row>
    <row r="201" spans="2:8">
      <c r="B201"/>
      <c r="C201"/>
      <c r="D201"/>
      <c r="E201"/>
      <c r="G201"/>
      <c r="H201"/>
    </row>
    <row r="202" spans="2:8">
      <c r="B202"/>
      <c r="C202"/>
      <c r="D202"/>
      <c r="E202"/>
      <c r="G202"/>
      <c r="H202"/>
    </row>
    <row r="203" spans="2:8">
      <c r="B203"/>
      <c r="C203"/>
      <c r="D203"/>
      <c r="E203"/>
      <c r="G203"/>
      <c r="H203"/>
    </row>
    <row r="204" spans="2:8">
      <c r="B204"/>
      <c r="C204"/>
      <c r="D204"/>
      <c r="E204"/>
      <c r="G204"/>
      <c r="H204"/>
    </row>
    <row r="205" spans="2:8">
      <c r="B205"/>
      <c r="C205"/>
      <c r="D205"/>
      <c r="E205"/>
      <c r="G205"/>
      <c r="H205"/>
    </row>
    <row r="206" spans="2:8">
      <c r="B206"/>
      <c r="C206"/>
      <c r="D206"/>
      <c r="E206"/>
      <c r="G206"/>
      <c r="H206"/>
    </row>
    <row r="207" spans="2:8">
      <c r="B207"/>
      <c r="C207"/>
      <c r="D207"/>
      <c r="E207"/>
      <c r="G207"/>
      <c r="H207"/>
    </row>
    <row r="208" spans="2:8">
      <c r="B208"/>
      <c r="C208"/>
      <c r="D208"/>
      <c r="E208"/>
      <c r="G208"/>
      <c r="H208"/>
    </row>
    <row r="209" spans="2:8">
      <c r="B209"/>
      <c r="C209"/>
      <c r="D209"/>
      <c r="E209"/>
      <c r="G209"/>
      <c r="H209"/>
    </row>
    <row r="210" spans="2:8">
      <c r="B210"/>
      <c r="C210"/>
      <c r="D210"/>
      <c r="E210"/>
      <c r="G210"/>
      <c r="H210"/>
    </row>
    <row r="211" spans="2:8">
      <c r="B211"/>
      <c r="C211"/>
      <c r="D211"/>
      <c r="E211"/>
      <c r="G211"/>
      <c r="H211"/>
    </row>
    <row r="212" spans="2:8">
      <c r="B212"/>
      <c r="C212"/>
      <c r="D212"/>
      <c r="E212"/>
      <c r="G212"/>
      <c r="H212"/>
    </row>
    <row r="213" spans="2:8">
      <c r="B213"/>
      <c r="C213"/>
      <c r="D213"/>
      <c r="E213"/>
      <c r="G213"/>
      <c r="H213"/>
    </row>
    <row r="214" spans="2:8">
      <c r="B214"/>
      <c r="C214"/>
      <c r="D214"/>
      <c r="E214"/>
      <c r="G214"/>
      <c r="H214"/>
    </row>
    <row r="215" spans="2:8">
      <c r="B215"/>
      <c r="C215"/>
      <c r="D215"/>
      <c r="E215"/>
      <c r="G215"/>
      <c r="H215"/>
    </row>
    <row r="216" spans="2:8">
      <c r="B216"/>
      <c r="C216"/>
      <c r="D216"/>
      <c r="E216"/>
      <c r="G216"/>
      <c r="H216"/>
    </row>
    <row r="217" spans="2:8">
      <c r="B217"/>
      <c r="C217"/>
      <c r="D217"/>
      <c r="E217"/>
      <c r="G217"/>
      <c r="H217"/>
    </row>
    <row r="218" spans="2:8">
      <c r="B218"/>
      <c r="C218"/>
      <c r="D218"/>
      <c r="E218"/>
      <c r="G218"/>
      <c r="H218"/>
    </row>
    <row r="219" spans="2:8">
      <c r="B219"/>
      <c r="C219"/>
      <c r="D219"/>
      <c r="E219"/>
      <c r="G219"/>
      <c r="H219"/>
    </row>
    <row r="220" spans="2:8">
      <c r="B220"/>
      <c r="C220"/>
      <c r="D220"/>
      <c r="E220"/>
      <c r="G220"/>
      <c r="H220"/>
    </row>
    <row r="221" spans="2:8">
      <c r="B221"/>
      <c r="C221"/>
      <c r="D221"/>
      <c r="E221"/>
      <c r="G221"/>
      <c r="H221"/>
    </row>
    <row r="222" spans="2:8">
      <c r="B222"/>
      <c r="C222"/>
      <c r="D222"/>
      <c r="E222"/>
      <c r="G222"/>
      <c r="H222"/>
    </row>
    <row r="223" spans="2:8">
      <c r="B223"/>
      <c r="C223"/>
      <c r="D223"/>
      <c r="E223"/>
      <c r="G223"/>
      <c r="H223"/>
    </row>
    <row r="224" spans="2:8">
      <c r="B224"/>
      <c r="C224"/>
      <c r="D224"/>
      <c r="E224"/>
      <c r="G224"/>
      <c r="H224"/>
    </row>
    <row r="225" spans="2:8">
      <c r="B225"/>
      <c r="C225"/>
      <c r="D225"/>
      <c r="E225"/>
      <c r="G225"/>
      <c r="H225"/>
    </row>
    <row r="226" spans="2:8">
      <c r="B226"/>
      <c r="C226"/>
      <c r="D226"/>
      <c r="E226"/>
      <c r="G226"/>
      <c r="H226"/>
    </row>
    <row r="227" spans="2:8">
      <c r="B227"/>
      <c r="C227"/>
      <c r="D227"/>
      <c r="E227"/>
      <c r="G227"/>
      <c r="H227"/>
    </row>
    <row r="228" spans="2:8">
      <c r="B228"/>
      <c r="C228"/>
      <c r="D228"/>
      <c r="E228"/>
      <c r="G228"/>
      <c r="H228"/>
    </row>
    <row r="229" spans="2:8">
      <c r="B229"/>
      <c r="C229"/>
      <c r="D229"/>
      <c r="E229"/>
      <c r="G229"/>
      <c r="H229"/>
    </row>
    <row r="230" spans="2:8">
      <c r="B230"/>
      <c r="C230"/>
      <c r="D230"/>
      <c r="E230"/>
      <c r="G230"/>
      <c r="H230"/>
    </row>
    <row r="231" spans="2:8">
      <c r="B231"/>
      <c r="C231"/>
      <c r="D231"/>
      <c r="E231"/>
      <c r="G231"/>
      <c r="H231"/>
    </row>
    <row r="232" spans="2:8">
      <c r="B232"/>
      <c r="C232"/>
      <c r="D232"/>
      <c r="E232"/>
      <c r="G232"/>
      <c r="H232"/>
    </row>
    <row r="233" spans="2:8">
      <c r="B233"/>
      <c r="C233"/>
      <c r="D233"/>
      <c r="E233"/>
      <c r="G233"/>
      <c r="H233"/>
    </row>
    <row r="234" spans="2:8">
      <c r="B234"/>
      <c r="C234"/>
      <c r="D234"/>
      <c r="E234"/>
      <c r="G234"/>
      <c r="H234"/>
    </row>
    <row r="235" spans="2:8">
      <c r="B235"/>
      <c r="C235"/>
      <c r="D235"/>
      <c r="E235"/>
      <c r="G235"/>
      <c r="H235"/>
    </row>
    <row r="236" spans="2:8">
      <c r="B236"/>
      <c r="C236"/>
      <c r="D236"/>
      <c r="E236"/>
      <c r="G236"/>
      <c r="H236"/>
    </row>
    <row r="237" spans="2:8">
      <c r="B237"/>
      <c r="C237"/>
      <c r="D237"/>
      <c r="E237"/>
      <c r="G237"/>
      <c r="H237"/>
    </row>
    <row r="238" spans="2:8">
      <c r="B238"/>
      <c r="C238"/>
      <c r="D238"/>
      <c r="E238"/>
      <c r="G238"/>
      <c r="H238"/>
    </row>
    <row r="239" spans="2:8">
      <c r="B239"/>
      <c r="C239"/>
      <c r="D239"/>
      <c r="E239"/>
      <c r="G239"/>
      <c r="H239"/>
    </row>
    <row r="240" spans="2:8">
      <c r="B240"/>
      <c r="C240"/>
      <c r="D240"/>
      <c r="E240"/>
      <c r="G240"/>
      <c r="H240"/>
    </row>
    <row r="241" spans="2:8">
      <c r="B241"/>
      <c r="C241"/>
      <c r="D241"/>
      <c r="E241"/>
      <c r="G241"/>
      <c r="H241"/>
    </row>
    <row r="242" spans="2:8">
      <c r="B242"/>
      <c r="C242"/>
      <c r="D242"/>
      <c r="E242"/>
      <c r="G242"/>
      <c r="H242"/>
    </row>
    <row r="243" spans="2:8">
      <c r="B243"/>
      <c r="C243"/>
      <c r="D243"/>
      <c r="E243"/>
      <c r="G243"/>
      <c r="H243"/>
    </row>
    <row r="244" spans="2:8">
      <c r="B244"/>
      <c r="C244"/>
      <c r="D244"/>
      <c r="E244"/>
      <c r="G244"/>
      <c r="H244"/>
    </row>
    <row r="245" spans="2:8">
      <c r="B245"/>
      <c r="C245"/>
      <c r="D245"/>
      <c r="E245"/>
      <c r="G245"/>
      <c r="H245"/>
    </row>
    <row r="246" spans="2:8">
      <c r="B246"/>
      <c r="C246"/>
      <c r="D246"/>
      <c r="E246"/>
      <c r="G246"/>
      <c r="H246"/>
    </row>
    <row r="247" spans="2:8">
      <c r="B247"/>
      <c r="C247"/>
      <c r="D247"/>
      <c r="E247"/>
      <c r="G247"/>
      <c r="H247"/>
    </row>
    <row r="248" spans="2:8">
      <c r="B248"/>
      <c r="C248"/>
      <c r="D248"/>
      <c r="E248"/>
      <c r="G248"/>
      <c r="H248"/>
    </row>
    <row r="249" spans="2:8">
      <c r="B249"/>
      <c r="C249"/>
      <c r="D249"/>
      <c r="E249"/>
      <c r="G249"/>
      <c r="H249"/>
    </row>
    <row r="250" spans="2:8">
      <c r="B250"/>
      <c r="C250"/>
      <c r="D250"/>
      <c r="E250"/>
      <c r="G250"/>
      <c r="H250"/>
    </row>
    <row r="251" spans="2:8">
      <c r="B251"/>
      <c r="C251"/>
      <c r="D251"/>
      <c r="E251"/>
      <c r="G251"/>
      <c r="H251"/>
    </row>
    <row r="252" spans="2:8">
      <c r="B252"/>
      <c r="C252"/>
      <c r="D252"/>
      <c r="E252"/>
      <c r="G252"/>
      <c r="H252"/>
    </row>
    <row r="253" spans="2:8">
      <c r="B253"/>
      <c r="C253"/>
      <c r="D253"/>
      <c r="E253"/>
      <c r="G253"/>
      <c r="H253"/>
    </row>
    <row r="254" spans="2:8">
      <c r="B254"/>
      <c r="C254"/>
      <c r="D254"/>
      <c r="E254"/>
      <c r="G254"/>
      <c r="H254"/>
    </row>
    <row r="255" spans="2:8">
      <c r="B255"/>
      <c r="C255"/>
      <c r="D255"/>
      <c r="E255"/>
      <c r="G255"/>
      <c r="H255"/>
    </row>
    <row r="256" spans="2:8">
      <c r="B256"/>
      <c r="C256"/>
      <c r="D256"/>
      <c r="E256"/>
      <c r="G256"/>
      <c r="H256"/>
    </row>
    <row r="257" spans="2:8">
      <c r="B257"/>
      <c r="C257"/>
      <c r="D257"/>
      <c r="E257"/>
      <c r="G257"/>
      <c r="H257"/>
    </row>
    <row r="258" spans="2:8">
      <c r="B258"/>
      <c r="C258"/>
      <c r="D258"/>
      <c r="E258"/>
      <c r="G258"/>
      <c r="H258"/>
    </row>
    <row r="259" spans="2:8">
      <c r="B259"/>
      <c r="C259"/>
      <c r="D259"/>
      <c r="E259"/>
      <c r="G259"/>
      <c r="H259"/>
    </row>
    <row r="260" spans="2:8">
      <c r="B260"/>
      <c r="C260"/>
      <c r="D260"/>
      <c r="E260"/>
      <c r="G260"/>
      <c r="H260"/>
    </row>
    <row r="261" spans="2:8">
      <c r="B261"/>
      <c r="C261"/>
      <c r="D261"/>
      <c r="E261"/>
      <c r="G261"/>
      <c r="H261"/>
    </row>
    <row r="262" spans="2:8">
      <c r="B262"/>
      <c r="C262"/>
      <c r="D262"/>
      <c r="E262"/>
      <c r="G262"/>
      <c r="H262"/>
    </row>
    <row r="263" spans="2:8">
      <c r="B263"/>
      <c r="C263"/>
      <c r="D263"/>
      <c r="E263"/>
      <c r="G263"/>
      <c r="H263"/>
    </row>
    <row r="264" spans="2:8">
      <c r="B264"/>
      <c r="C264"/>
      <c r="D264"/>
      <c r="E264"/>
      <c r="G264"/>
      <c r="H264"/>
    </row>
    <row r="265" spans="2:8">
      <c r="B265"/>
      <c r="C265"/>
      <c r="D265"/>
      <c r="E265"/>
      <c r="G265"/>
      <c r="H265"/>
    </row>
    <row r="266" spans="2:8">
      <c r="B266"/>
      <c r="C266"/>
      <c r="D266"/>
      <c r="E266"/>
      <c r="G266"/>
      <c r="H266"/>
    </row>
    <row r="267" spans="2:8">
      <c r="B267"/>
      <c r="C267"/>
      <c r="D267"/>
      <c r="E267"/>
      <c r="G267"/>
      <c r="H267"/>
    </row>
    <row r="268" spans="2:8">
      <c r="B268"/>
      <c r="C268"/>
      <c r="D268"/>
      <c r="E268"/>
      <c r="G268"/>
      <c r="H268"/>
    </row>
    <row r="269" spans="2:8">
      <c r="B269"/>
      <c r="C269"/>
      <c r="D269"/>
      <c r="E269"/>
      <c r="G269"/>
      <c r="H269"/>
    </row>
    <row r="270" spans="2:8">
      <c r="B270"/>
      <c r="C270"/>
      <c r="D270"/>
      <c r="E270"/>
      <c r="G270"/>
      <c r="H270"/>
    </row>
    <row r="271" spans="2:8">
      <c r="B271"/>
      <c r="C271"/>
      <c r="D271"/>
      <c r="E271"/>
      <c r="G271"/>
      <c r="H271"/>
    </row>
    <row r="272" spans="2:8">
      <c r="B272"/>
      <c r="C272"/>
      <c r="D272"/>
      <c r="E272"/>
      <c r="G272"/>
      <c r="H272"/>
    </row>
    <row r="273" spans="2:8">
      <c r="B273"/>
      <c r="C273"/>
      <c r="D273"/>
      <c r="E273"/>
      <c r="G273"/>
      <c r="H273"/>
    </row>
    <row r="274" spans="2:8">
      <c r="B274"/>
      <c r="C274"/>
      <c r="D274"/>
      <c r="E274"/>
      <c r="G274"/>
      <c r="H274"/>
    </row>
    <row r="275" spans="2:8">
      <c r="B275"/>
      <c r="C275"/>
      <c r="D275"/>
      <c r="E275"/>
      <c r="G275"/>
      <c r="H275"/>
    </row>
    <row r="276" spans="2:8">
      <c r="B276"/>
      <c r="C276"/>
      <c r="D276"/>
      <c r="E276"/>
      <c r="G276"/>
      <c r="H276"/>
    </row>
    <row r="277" spans="2:8">
      <c r="B277"/>
      <c r="C277"/>
      <c r="D277"/>
      <c r="E277"/>
      <c r="G277"/>
      <c r="H277"/>
    </row>
    <row r="278" spans="2:8">
      <c r="B278"/>
      <c r="C278"/>
      <c r="D278"/>
      <c r="E278"/>
      <c r="G278"/>
      <c r="H278"/>
    </row>
    <row r="279" spans="2:8">
      <c r="B279"/>
      <c r="C279"/>
      <c r="D279"/>
      <c r="E279"/>
      <c r="G279"/>
      <c r="H279"/>
    </row>
    <row r="280" spans="2:8">
      <c r="B280"/>
      <c r="C280"/>
      <c r="D280"/>
      <c r="E280"/>
      <c r="G280"/>
      <c r="H280"/>
    </row>
    <row r="281" spans="2:8">
      <c r="B281"/>
      <c r="C281"/>
      <c r="D281"/>
      <c r="E281"/>
      <c r="G281"/>
      <c r="H281"/>
    </row>
    <row r="282" spans="2:8">
      <c r="B282"/>
      <c r="C282"/>
      <c r="D282"/>
      <c r="E282"/>
      <c r="G282"/>
      <c r="H282"/>
    </row>
    <row r="283" spans="2:8">
      <c r="B283"/>
      <c r="C283"/>
      <c r="D283"/>
      <c r="E283"/>
      <c r="G283"/>
      <c r="H283"/>
    </row>
    <row r="284" spans="2:8">
      <c r="B284"/>
      <c r="C284"/>
      <c r="D284"/>
      <c r="E284"/>
      <c r="G284"/>
      <c r="H284"/>
    </row>
    <row r="285" spans="2:8">
      <c r="B285"/>
      <c r="C285"/>
      <c r="D285"/>
      <c r="E285"/>
      <c r="G285"/>
      <c r="H285"/>
    </row>
    <row r="286" spans="2:8">
      <c r="B286"/>
      <c r="C286"/>
      <c r="D286"/>
      <c r="E286"/>
      <c r="G286"/>
      <c r="H286"/>
    </row>
    <row r="287" spans="2:8">
      <c r="B287"/>
      <c r="C287"/>
      <c r="D287"/>
      <c r="E287"/>
      <c r="G287"/>
      <c r="H287"/>
    </row>
    <row r="288" spans="2:8">
      <c r="B288"/>
      <c r="C288"/>
      <c r="D288"/>
      <c r="E288"/>
      <c r="G288"/>
      <c r="H288"/>
    </row>
    <row r="289" spans="2:8">
      <c r="B289"/>
      <c r="C289"/>
      <c r="D289"/>
      <c r="E289"/>
      <c r="G289"/>
      <c r="H289"/>
    </row>
    <row r="290" spans="2:8">
      <c r="B290"/>
      <c r="C290"/>
      <c r="D290"/>
      <c r="E290"/>
      <c r="G290"/>
      <c r="H290"/>
    </row>
    <row r="291" spans="2:8">
      <c r="B291"/>
      <c r="C291"/>
      <c r="D291"/>
      <c r="E291"/>
      <c r="G291"/>
      <c r="H291"/>
    </row>
    <row r="292" spans="2:8">
      <c r="B292"/>
      <c r="C292"/>
      <c r="D292"/>
      <c r="E292"/>
      <c r="G292"/>
      <c r="H292"/>
    </row>
    <row r="293" spans="2:8">
      <c r="B293"/>
      <c r="C293"/>
      <c r="D293"/>
      <c r="E293"/>
      <c r="G293"/>
      <c r="H293"/>
    </row>
    <row r="294" spans="2:8">
      <c r="B294"/>
      <c r="C294"/>
      <c r="D294"/>
      <c r="E294"/>
      <c r="G294"/>
      <c r="H294"/>
    </row>
    <row r="295" spans="2:8">
      <c r="B295"/>
      <c r="C295"/>
      <c r="D295"/>
      <c r="E295"/>
      <c r="G295"/>
      <c r="H295"/>
    </row>
    <row r="296" spans="2:8">
      <c r="B296"/>
      <c r="C296"/>
      <c r="D296"/>
      <c r="E296"/>
      <c r="G296"/>
      <c r="H296"/>
    </row>
  </sheetData>
  <mergeCells count="5">
    <mergeCell ref="A3:A4"/>
    <mergeCell ref="I3:J3"/>
    <mergeCell ref="B3:E3"/>
    <mergeCell ref="G3:H3"/>
    <mergeCell ref="G64:J64"/>
  </mergeCells>
  <printOptions horizontalCentered="1"/>
  <pageMargins left="0.2" right="0.2" top="0.2" bottom="0.5" header="0.3" footer="0.3"/>
  <pageSetup scale="80" orientation="landscape" r:id="rId1"/>
  <rowBreaks count="2" manualBreakCount="2">
    <brk id="39" max="9" man="1"/>
    <brk id="7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K171"/>
  <sheetViews>
    <sheetView zoomScale="90" zoomScaleNormal="90" workbookViewId="0">
      <pane ySplit="4" topLeftCell="A5" activePane="bottomLeft" state="frozen"/>
      <selection pane="bottomLeft" activeCell="A5" sqref="A5"/>
    </sheetView>
  </sheetViews>
  <sheetFormatPr defaultRowHeight="15"/>
  <cols>
    <col min="1" max="1" width="69.7109375" customWidth="1"/>
    <col min="2" max="5" width="12.140625" customWidth="1"/>
    <col min="6" max="6" width="49.7109375" hidden="1" customWidth="1"/>
    <col min="7" max="8" width="12.42578125" customWidth="1"/>
    <col min="9" max="10" width="12" customWidth="1"/>
  </cols>
  <sheetData>
    <row r="1" spans="1:11" ht="15.75">
      <c r="A1" s="200" t="s">
        <v>1068</v>
      </c>
      <c r="B1" s="198"/>
      <c r="C1" s="198"/>
      <c r="D1" s="198"/>
      <c r="E1" s="198"/>
      <c r="F1" s="198"/>
      <c r="G1" s="198"/>
      <c r="H1" s="198"/>
      <c r="I1" s="198"/>
      <c r="J1" s="198"/>
    </row>
    <row r="2" spans="1:11" ht="15.75" thickBot="1">
      <c r="A2" s="199" t="s">
        <v>1069</v>
      </c>
      <c r="B2" s="199"/>
      <c r="C2" s="199"/>
      <c r="D2" s="199"/>
      <c r="E2" s="199"/>
      <c r="F2" s="199"/>
      <c r="G2" s="199"/>
      <c r="H2" s="199"/>
      <c r="I2" s="199"/>
      <c r="J2" s="199"/>
    </row>
    <row r="3" spans="1:11" ht="29.25" customHeight="1">
      <c r="A3" s="494" t="s">
        <v>0</v>
      </c>
      <c r="B3" s="490" t="s">
        <v>956</v>
      </c>
      <c r="C3" s="492"/>
      <c r="D3" s="492"/>
      <c r="E3" s="493"/>
      <c r="F3" s="484"/>
      <c r="G3" s="490" t="s">
        <v>1066</v>
      </c>
      <c r="H3" s="491"/>
      <c r="I3" s="485" t="s">
        <v>1004</v>
      </c>
      <c r="J3" s="486"/>
    </row>
    <row r="4" spans="1:11" ht="40.5" customHeight="1">
      <c r="A4" s="495"/>
      <c r="B4" s="415" t="s">
        <v>1</v>
      </c>
      <c r="C4" s="416" t="s">
        <v>2</v>
      </c>
      <c r="D4" s="416" t="s">
        <v>3</v>
      </c>
      <c r="E4" s="417" t="s">
        <v>4</v>
      </c>
      <c r="F4" s="418" t="s">
        <v>0</v>
      </c>
      <c r="G4" s="419" t="s">
        <v>885</v>
      </c>
      <c r="H4" s="420" t="s">
        <v>3</v>
      </c>
      <c r="I4" s="421" t="s">
        <v>1005</v>
      </c>
      <c r="J4" s="422" t="s">
        <v>3</v>
      </c>
    </row>
    <row r="5" spans="1:11" ht="15" customHeight="1">
      <c r="A5" s="58" t="s">
        <v>52</v>
      </c>
      <c r="B5" s="28" t="s">
        <v>5</v>
      </c>
      <c r="C5" s="22" t="s">
        <v>5</v>
      </c>
      <c r="D5" s="22" t="s">
        <v>5</v>
      </c>
      <c r="E5" s="29" t="s">
        <v>5</v>
      </c>
      <c r="F5" s="26" t="s">
        <v>52</v>
      </c>
      <c r="G5" s="39" t="s">
        <v>5</v>
      </c>
      <c r="H5" s="46" t="s">
        <v>5</v>
      </c>
      <c r="I5" s="51"/>
      <c r="J5" s="52"/>
      <c r="K5" s="23"/>
    </row>
    <row r="6" spans="1:11" ht="15" customHeight="1">
      <c r="A6" s="59" t="s">
        <v>1108</v>
      </c>
      <c r="B6" s="30">
        <v>10455359</v>
      </c>
      <c r="C6" s="8" t="s">
        <v>53</v>
      </c>
      <c r="D6" s="7">
        <v>1</v>
      </c>
      <c r="E6" s="31" t="s">
        <v>6</v>
      </c>
      <c r="F6" s="1" t="s">
        <v>886</v>
      </c>
      <c r="G6" s="36">
        <v>10129990</v>
      </c>
      <c r="H6" s="47">
        <v>1</v>
      </c>
      <c r="I6" s="36">
        <f t="shared" ref="I6:I21" si="0">IF(ISNUMBER(G6),B6-G6,"")</f>
        <v>325369</v>
      </c>
      <c r="J6" s="267">
        <f t="shared" ref="J6:J21" si="1">IF(ISNUMBER(I6),B6/G6-1,"")</f>
        <v>3.2119380177078272E-2</v>
      </c>
    </row>
    <row r="7" spans="1:11" ht="15" customHeight="1">
      <c r="A7" s="59" t="s">
        <v>887</v>
      </c>
      <c r="B7" s="30">
        <v>576723</v>
      </c>
      <c r="C7" s="8" t="s">
        <v>54</v>
      </c>
      <c r="D7" s="8" t="s">
        <v>55</v>
      </c>
      <c r="E7" s="31" t="s">
        <v>7</v>
      </c>
      <c r="F7" s="1" t="s">
        <v>887</v>
      </c>
      <c r="G7" s="36">
        <v>547066</v>
      </c>
      <c r="H7" s="47">
        <v>5.3999999999999999E-2</v>
      </c>
      <c r="I7" s="36">
        <f t="shared" si="0"/>
        <v>29657</v>
      </c>
      <c r="J7" s="268">
        <f t="shared" si="1"/>
        <v>5.4211009274932165E-2</v>
      </c>
    </row>
    <row r="8" spans="1:11" ht="15" customHeight="1">
      <c r="A8" s="59" t="s">
        <v>888</v>
      </c>
      <c r="B8" s="30">
        <v>508848</v>
      </c>
      <c r="C8" s="8" t="s">
        <v>56</v>
      </c>
      <c r="D8" s="8" t="s">
        <v>57</v>
      </c>
      <c r="E8" s="31" t="s">
        <v>7</v>
      </c>
      <c r="F8" s="1" t="s">
        <v>888</v>
      </c>
      <c r="G8" s="36">
        <v>554361</v>
      </c>
      <c r="H8" s="47">
        <v>5.5E-2</v>
      </c>
      <c r="I8" s="36">
        <f t="shared" si="0"/>
        <v>-45513</v>
      </c>
      <c r="J8" s="268">
        <f t="shared" si="1"/>
        <v>-8.2099931272221482E-2</v>
      </c>
    </row>
    <row r="9" spans="1:11" ht="15" customHeight="1">
      <c r="A9" s="59" t="s">
        <v>889</v>
      </c>
      <c r="B9" s="30">
        <v>4072193</v>
      </c>
      <c r="C9" s="8" t="s">
        <v>58</v>
      </c>
      <c r="D9" s="8" t="s">
        <v>59</v>
      </c>
      <c r="E9" s="31" t="s">
        <v>7</v>
      </c>
      <c r="F9" s="1" t="s">
        <v>889</v>
      </c>
      <c r="G9" s="36">
        <v>4349867</v>
      </c>
      <c r="H9" s="47">
        <v>0.42899999999999999</v>
      </c>
      <c r="I9" s="36">
        <f t="shared" si="0"/>
        <v>-277674</v>
      </c>
      <c r="J9" s="268">
        <f t="shared" si="1"/>
        <v>-6.3835055186744816E-2</v>
      </c>
    </row>
    <row r="10" spans="1:11" ht="15" customHeight="1">
      <c r="A10" s="59" t="s">
        <v>890</v>
      </c>
      <c r="B10" s="30">
        <v>2337406</v>
      </c>
      <c r="C10" s="8" t="s">
        <v>60</v>
      </c>
      <c r="D10" s="8" t="s">
        <v>61</v>
      </c>
      <c r="E10" s="31" t="s">
        <v>7</v>
      </c>
      <c r="F10" s="1" t="s">
        <v>890</v>
      </c>
      <c r="G10" s="36">
        <v>2122098</v>
      </c>
      <c r="H10" s="47">
        <v>0.20899999999999999</v>
      </c>
      <c r="I10" s="36">
        <f t="shared" si="0"/>
        <v>215308</v>
      </c>
      <c r="J10" s="268">
        <f t="shared" si="1"/>
        <v>0.10145997027469988</v>
      </c>
    </row>
    <row r="11" spans="1:11" ht="15" customHeight="1">
      <c r="A11" s="59" t="s">
        <v>891</v>
      </c>
      <c r="B11" s="30">
        <v>2960189</v>
      </c>
      <c r="C11" s="8" t="s">
        <v>62</v>
      </c>
      <c r="D11" s="8" t="s">
        <v>63</v>
      </c>
      <c r="E11" s="31" t="s">
        <v>7</v>
      </c>
      <c r="F11" s="1" t="s">
        <v>891</v>
      </c>
      <c r="G11" s="36">
        <v>2556598</v>
      </c>
      <c r="H11" s="47">
        <v>0.252</v>
      </c>
      <c r="I11" s="36">
        <f t="shared" si="0"/>
        <v>403591</v>
      </c>
      <c r="J11" s="268">
        <f t="shared" si="1"/>
        <v>0.15786251886295766</v>
      </c>
    </row>
    <row r="12" spans="1:11" ht="15" customHeight="1">
      <c r="A12" s="60"/>
      <c r="B12" s="30"/>
      <c r="C12" s="8"/>
      <c r="D12" s="8"/>
      <c r="E12" s="31"/>
      <c r="F12" s="1"/>
      <c r="G12" s="36"/>
      <c r="H12" s="47"/>
      <c r="I12" s="53"/>
      <c r="J12" s="189"/>
    </row>
    <row r="13" spans="1:11" ht="15" customHeight="1">
      <c r="A13" s="61" t="s">
        <v>64</v>
      </c>
      <c r="B13" s="32" t="s">
        <v>5</v>
      </c>
      <c r="C13" s="24" t="s">
        <v>5</v>
      </c>
      <c r="D13" s="24" t="s">
        <v>5</v>
      </c>
      <c r="E13" s="33" t="s">
        <v>5</v>
      </c>
      <c r="F13" s="27" t="s">
        <v>64</v>
      </c>
      <c r="G13" s="35" t="s">
        <v>5</v>
      </c>
      <c r="H13" s="48" t="s">
        <v>5</v>
      </c>
      <c r="I13" s="54" t="str">
        <f t="shared" si="0"/>
        <v/>
      </c>
      <c r="J13" s="191" t="str">
        <f t="shared" si="1"/>
        <v/>
      </c>
      <c r="K13" s="23"/>
    </row>
    <row r="14" spans="1:11" ht="15" customHeight="1">
      <c r="A14" s="59" t="s">
        <v>1109</v>
      </c>
      <c r="B14" s="30">
        <v>23497945</v>
      </c>
      <c r="C14" s="8" t="s">
        <v>65</v>
      </c>
      <c r="D14" s="7">
        <v>1</v>
      </c>
      <c r="E14" s="31" t="s">
        <v>6</v>
      </c>
      <c r="F14" s="1" t="s">
        <v>892</v>
      </c>
      <c r="G14" s="36">
        <v>21298900</v>
      </c>
      <c r="H14" s="47">
        <v>1</v>
      </c>
      <c r="I14" s="36">
        <f t="shared" si="0"/>
        <v>2199045</v>
      </c>
      <c r="J14" s="268">
        <f t="shared" si="1"/>
        <v>0.10324688129433923</v>
      </c>
    </row>
    <row r="15" spans="1:11" ht="15" customHeight="1">
      <c r="A15" s="59" t="s">
        <v>893</v>
      </c>
      <c r="B15" s="30">
        <v>2442541</v>
      </c>
      <c r="C15" s="8" t="s">
        <v>66</v>
      </c>
      <c r="D15" s="8" t="s">
        <v>67</v>
      </c>
      <c r="E15" s="31" t="s">
        <v>7</v>
      </c>
      <c r="F15" s="1" t="s">
        <v>893</v>
      </c>
      <c r="G15" s="36">
        <v>2446324</v>
      </c>
      <c r="H15" s="47">
        <v>0.115</v>
      </c>
      <c r="I15" s="36">
        <f t="shared" si="0"/>
        <v>-3783</v>
      </c>
      <c r="J15" s="268">
        <f t="shared" si="1"/>
        <v>-1.546401866637459E-3</v>
      </c>
    </row>
    <row r="16" spans="1:11" ht="15" customHeight="1">
      <c r="A16" s="59" t="s">
        <v>894</v>
      </c>
      <c r="B16" s="30">
        <v>2097207</v>
      </c>
      <c r="C16" s="8" t="s">
        <v>68</v>
      </c>
      <c r="D16" s="8" t="s">
        <v>69</v>
      </c>
      <c r="E16" s="31" t="s">
        <v>7</v>
      </c>
      <c r="F16" s="1" t="s">
        <v>894</v>
      </c>
      <c r="G16" s="36">
        <v>2496419</v>
      </c>
      <c r="H16" s="47">
        <v>0.11700000000000001</v>
      </c>
      <c r="I16" s="36">
        <f t="shared" si="0"/>
        <v>-399212</v>
      </c>
      <c r="J16" s="268">
        <f t="shared" si="1"/>
        <v>-0.15991386061394341</v>
      </c>
    </row>
    <row r="17" spans="1:11" ht="15" customHeight="1">
      <c r="A17" s="59" t="s">
        <v>895</v>
      </c>
      <c r="B17" s="30">
        <v>5049169</v>
      </c>
      <c r="C17" s="8" t="s">
        <v>70</v>
      </c>
      <c r="D17" s="8" t="s">
        <v>71</v>
      </c>
      <c r="E17" s="31" t="s">
        <v>7</v>
      </c>
      <c r="F17" s="1" t="s">
        <v>895</v>
      </c>
      <c r="G17" s="36">
        <v>4288452</v>
      </c>
      <c r="H17" s="47">
        <v>0.20100000000000001</v>
      </c>
      <c r="I17" s="36">
        <f t="shared" si="0"/>
        <v>760717</v>
      </c>
      <c r="J17" s="268">
        <f t="shared" si="1"/>
        <v>0.17738731831439414</v>
      </c>
    </row>
    <row r="18" spans="1:11" ht="15" customHeight="1">
      <c r="A18" s="59" t="s">
        <v>896</v>
      </c>
      <c r="B18" s="30">
        <v>5043595</v>
      </c>
      <c r="C18" s="8" t="s">
        <v>72</v>
      </c>
      <c r="D18" s="8" t="s">
        <v>71</v>
      </c>
      <c r="E18" s="31" t="s">
        <v>7</v>
      </c>
      <c r="F18" s="1" t="s">
        <v>896</v>
      </c>
      <c r="G18" s="36">
        <v>4879336</v>
      </c>
      <c r="H18" s="47">
        <v>0.22900000000000001</v>
      </c>
      <c r="I18" s="36">
        <f t="shared" si="0"/>
        <v>164259</v>
      </c>
      <c r="J18" s="268">
        <f t="shared" si="1"/>
        <v>3.3664211687819856E-2</v>
      </c>
    </row>
    <row r="19" spans="1:11" ht="15" customHeight="1">
      <c r="A19" s="59" t="s">
        <v>897</v>
      </c>
      <c r="B19" s="30">
        <v>1801743</v>
      </c>
      <c r="C19" s="8" t="s">
        <v>73</v>
      </c>
      <c r="D19" s="8" t="s">
        <v>74</v>
      </c>
      <c r="E19" s="31" t="s">
        <v>7</v>
      </c>
      <c r="F19" s="1" t="s">
        <v>897</v>
      </c>
      <c r="G19" s="36">
        <v>1518403</v>
      </c>
      <c r="H19" s="47">
        <v>7.0999999999999994E-2</v>
      </c>
      <c r="I19" s="36">
        <f t="shared" si="0"/>
        <v>283340</v>
      </c>
      <c r="J19" s="268">
        <f t="shared" si="1"/>
        <v>0.1866039516518343</v>
      </c>
    </row>
    <row r="20" spans="1:11" ht="15" customHeight="1">
      <c r="A20" s="59" t="s">
        <v>898</v>
      </c>
      <c r="B20" s="30">
        <v>4516776</v>
      </c>
      <c r="C20" s="8" t="s">
        <v>75</v>
      </c>
      <c r="D20" s="8" t="s">
        <v>76</v>
      </c>
      <c r="E20" s="31" t="s">
        <v>7</v>
      </c>
      <c r="F20" s="1" t="s">
        <v>898</v>
      </c>
      <c r="G20" s="36">
        <v>3640157</v>
      </c>
      <c r="H20" s="47">
        <v>0.17100000000000001</v>
      </c>
      <c r="I20" s="36">
        <f t="shared" si="0"/>
        <v>876619</v>
      </c>
      <c r="J20" s="268">
        <f t="shared" si="1"/>
        <v>0.24081900863067163</v>
      </c>
    </row>
    <row r="21" spans="1:11" ht="15" customHeight="1">
      <c r="A21" s="59" t="s">
        <v>899</v>
      </c>
      <c r="B21" s="30">
        <v>2546914</v>
      </c>
      <c r="C21" s="8" t="s">
        <v>77</v>
      </c>
      <c r="D21" s="8" t="s">
        <v>78</v>
      </c>
      <c r="E21" s="31" t="s">
        <v>7</v>
      </c>
      <c r="F21" s="1" t="s">
        <v>899</v>
      </c>
      <c r="G21" s="36">
        <v>2029809</v>
      </c>
      <c r="H21" s="47">
        <v>9.5000000000000001E-2</v>
      </c>
      <c r="I21" s="36">
        <f t="shared" si="0"/>
        <v>517105</v>
      </c>
      <c r="J21" s="268">
        <f t="shared" si="1"/>
        <v>0.2547554966994432</v>
      </c>
    </row>
    <row r="22" spans="1:11" ht="6" customHeight="1">
      <c r="A22" s="60"/>
      <c r="B22" s="30"/>
      <c r="C22" s="8"/>
      <c r="D22" s="8"/>
      <c r="E22" s="31"/>
      <c r="F22" s="1"/>
      <c r="G22" s="36"/>
      <c r="H22" s="47"/>
      <c r="I22" s="53"/>
      <c r="J22" s="189"/>
    </row>
    <row r="23" spans="1:11" ht="15" customHeight="1">
      <c r="A23" s="60" t="s">
        <v>900</v>
      </c>
      <c r="B23" s="34" t="s">
        <v>6</v>
      </c>
      <c r="C23" s="8" t="s">
        <v>6</v>
      </c>
      <c r="D23" s="8" t="s">
        <v>79</v>
      </c>
      <c r="E23" s="31" t="s">
        <v>7</v>
      </c>
      <c r="F23" s="1" t="s">
        <v>900</v>
      </c>
      <c r="G23" s="40" t="s">
        <v>6</v>
      </c>
      <c r="H23" s="16">
        <v>0.76800000000000002</v>
      </c>
      <c r="I23" s="36" t="s">
        <v>6</v>
      </c>
      <c r="J23" s="268">
        <f>D23-H23</f>
        <v>3.9000000000000035E-2</v>
      </c>
    </row>
    <row r="24" spans="1:11" ht="15" customHeight="1">
      <c r="A24" s="60" t="s">
        <v>901</v>
      </c>
      <c r="B24" s="34" t="s">
        <v>6</v>
      </c>
      <c r="C24" s="8" t="s">
        <v>6</v>
      </c>
      <c r="D24" s="8" t="s">
        <v>80</v>
      </c>
      <c r="E24" s="31" t="s">
        <v>7</v>
      </c>
      <c r="F24" s="1" t="s">
        <v>901</v>
      </c>
      <c r="G24" s="40" t="s">
        <v>6</v>
      </c>
      <c r="H24" s="16">
        <v>0.26600000000000001</v>
      </c>
      <c r="I24" s="36" t="s">
        <v>6</v>
      </c>
      <c r="J24" s="268">
        <f>D24-H24</f>
        <v>3.4999999999999976E-2</v>
      </c>
    </row>
    <row r="25" spans="1:11" ht="15" customHeight="1">
      <c r="A25" s="60"/>
      <c r="B25" s="34"/>
      <c r="C25" s="8"/>
      <c r="D25" s="8"/>
      <c r="E25" s="31"/>
      <c r="F25" s="1"/>
      <c r="G25" s="40"/>
      <c r="H25" s="47"/>
      <c r="I25" s="55"/>
      <c r="J25" s="189"/>
    </row>
    <row r="26" spans="1:11" ht="15" customHeight="1">
      <c r="A26" s="61" t="s">
        <v>126</v>
      </c>
      <c r="B26" s="32" t="s">
        <v>5</v>
      </c>
      <c r="C26" s="24" t="s">
        <v>5</v>
      </c>
      <c r="D26" s="24" t="s">
        <v>5</v>
      </c>
      <c r="E26" s="33" t="s">
        <v>5</v>
      </c>
      <c r="F26" s="27" t="s">
        <v>126</v>
      </c>
      <c r="G26" s="35" t="s">
        <v>5</v>
      </c>
      <c r="H26" s="48" t="s">
        <v>5</v>
      </c>
      <c r="I26" s="54" t="str">
        <f t="shared" ref="I26:I52" si="2">IF(ISNUMBER(G26),B26-G26,"")</f>
        <v/>
      </c>
      <c r="J26" s="56"/>
      <c r="K26" s="23"/>
    </row>
    <row r="27" spans="1:11" ht="15" customHeight="1">
      <c r="A27" s="60" t="s">
        <v>995</v>
      </c>
      <c r="B27" s="30">
        <v>34092225</v>
      </c>
      <c r="C27" s="8" t="s">
        <v>127</v>
      </c>
      <c r="D27" s="7">
        <v>1</v>
      </c>
      <c r="E27" s="31" t="s">
        <v>6</v>
      </c>
      <c r="F27" s="1" t="s">
        <v>907</v>
      </c>
      <c r="G27" s="36">
        <v>31416629</v>
      </c>
      <c r="H27" s="47">
        <v>1</v>
      </c>
      <c r="I27" s="36">
        <f t="shared" si="2"/>
        <v>2675596</v>
      </c>
      <c r="J27" s="268">
        <f t="shared" ref="J27:J52" si="3">IF(ISNUMBER(I27),B27/G27-1,"")</f>
        <v>8.5164961524038851E-2</v>
      </c>
    </row>
    <row r="28" spans="1:11" ht="15" customHeight="1">
      <c r="A28" s="60" t="s">
        <v>128</v>
      </c>
      <c r="B28" s="30">
        <v>19429309</v>
      </c>
      <c r="C28" s="8" t="s">
        <v>129</v>
      </c>
      <c r="D28" s="8" t="s">
        <v>130</v>
      </c>
      <c r="E28" s="31" t="s">
        <v>7</v>
      </c>
      <c r="F28" s="1" t="s">
        <v>924</v>
      </c>
      <c r="G28" s="36">
        <v>19014873</v>
      </c>
      <c r="H28" s="47">
        <v>0.60499999999999998</v>
      </c>
      <c r="I28" s="36">
        <f t="shared" si="2"/>
        <v>414436</v>
      </c>
      <c r="J28" s="268">
        <f t="shared" si="3"/>
        <v>2.1795359874346776E-2</v>
      </c>
    </row>
    <row r="29" spans="1:11" ht="15" customHeight="1">
      <c r="A29" s="60" t="s">
        <v>131</v>
      </c>
      <c r="B29" s="30">
        <v>14662916</v>
      </c>
      <c r="C29" s="8" t="s">
        <v>132</v>
      </c>
      <c r="D29" s="8" t="s">
        <v>133</v>
      </c>
      <c r="E29" s="31" t="s">
        <v>7</v>
      </c>
      <c r="F29" s="1" t="s">
        <v>925</v>
      </c>
      <c r="G29" s="36">
        <v>12401756</v>
      </c>
      <c r="H29" s="47">
        <v>0.39500000000000002</v>
      </c>
      <c r="I29" s="36">
        <f t="shared" si="2"/>
        <v>2261160</v>
      </c>
      <c r="J29" s="268">
        <f t="shared" si="3"/>
        <v>0.1823257932183151</v>
      </c>
    </row>
    <row r="30" spans="1:11" ht="15" customHeight="1">
      <c r="A30" s="60" t="s">
        <v>134</v>
      </c>
      <c r="B30" s="30">
        <v>6768923</v>
      </c>
      <c r="C30" s="8" t="s">
        <v>135</v>
      </c>
      <c r="D30" s="8" t="s">
        <v>136</v>
      </c>
      <c r="E30" s="31" t="s">
        <v>7</v>
      </c>
      <c r="F30" s="1" t="s">
        <v>134</v>
      </c>
      <c r="G30" s="36">
        <v>6277779</v>
      </c>
      <c r="H30" s="47">
        <v>0.2</v>
      </c>
      <c r="I30" s="36">
        <f t="shared" si="2"/>
        <v>491144</v>
      </c>
      <c r="J30" s="268">
        <f t="shared" si="3"/>
        <v>7.8235312201974549E-2</v>
      </c>
    </row>
    <row r="31" spans="1:11" ht="15" customHeight="1">
      <c r="A31" s="60" t="s">
        <v>137</v>
      </c>
      <c r="B31" s="30">
        <v>9706949</v>
      </c>
      <c r="C31" s="8" t="s">
        <v>138</v>
      </c>
      <c r="D31" s="8" t="s">
        <v>139</v>
      </c>
      <c r="E31" s="31" t="s">
        <v>7</v>
      </c>
      <c r="F31" s="1" t="s">
        <v>926</v>
      </c>
      <c r="G31" s="36">
        <v>8105505</v>
      </c>
      <c r="H31" s="47">
        <v>0.25800000000000001</v>
      </c>
      <c r="I31" s="36">
        <f t="shared" si="2"/>
        <v>1601444</v>
      </c>
      <c r="J31" s="268">
        <f t="shared" si="3"/>
        <v>0.19757485807485153</v>
      </c>
    </row>
    <row r="32" spans="1:11" ht="15" customHeight="1">
      <c r="A32" s="60" t="s">
        <v>134</v>
      </c>
      <c r="B32" s="30">
        <v>4620925</v>
      </c>
      <c r="C32" s="8" t="s">
        <v>140</v>
      </c>
      <c r="D32" s="8" t="s">
        <v>141</v>
      </c>
      <c r="E32" s="31" t="s">
        <v>7</v>
      </c>
      <c r="F32" s="1" t="s">
        <v>927</v>
      </c>
      <c r="G32" s="36">
        <v>4303949</v>
      </c>
      <c r="H32" s="47">
        <v>0.13700000000000001</v>
      </c>
      <c r="I32" s="36">
        <f t="shared" si="2"/>
        <v>316976</v>
      </c>
      <c r="J32" s="268">
        <f t="shared" si="3"/>
        <v>7.36477128330284E-2</v>
      </c>
    </row>
    <row r="33" spans="1:11" ht="15" customHeight="1">
      <c r="A33" s="60" t="s">
        <v>142</v>
      </c>
      <c r="B33" s="30">
        <v>1454763</v>
      </c>
      <c r="C33" s="8" t="s">
        <v>143</v>
      </c>
      <c r="D33" s="8" t="s">
        <v>144</v>
      </c>
      <c r="E33" s="31" t="s">
        <v>7</v>
      </c>
      <c r="F33" s="1" t="s">
        <v>928</v>
      </c>
      <c r="G33" s="36">
        <v>1335332</v>
      </c>
      <c r="H33" s="47">
        <v>4.2999999999999997E-2</v>
      </c>
      <c r="I33" s="36">
        <f t="shared" si="2"/>
        <v>119431</v>
      </c>
      <c r="J33" s="268">
        <f t="shared" si="3"/>
        <v>8.9439180668178464E-2</v>
      </c>
    </row>
    <row r="34" spans="1:11" ht="15" customHeight="1">
      <c r="A34" s="60" t="s">
        <v>134</v>
      </c>
      <c r="B34" s="30">
        <v>473585</v>
      </c>
      <c r="C34" s="8" t="s">
        <v>145</v>
      </c>
      <c r="D34" s="8" t="s">
        <v>146</v>
      </c>
      <c r="E34" s="31" t="s">
        <v>7</v>
      </c>
      <c r="F34" s="1" t="s">
        <v>927</v>
      </c>
      <c r="G34" s="36">
        <v>453589</v>
      </c>
      <c r="H34" s="47">
        <v>1.4E-2</v>
      </c>
      <c r="I34" s="36">
        <f t="shared" si="2"/>
        <v>19996</v>
      </c>
      <c r="J34" s="268">
        <f t="shared" si="3"/>
        <v>4.4083961471728772E-2</v>
      </c>
    </row>
    <row r="35" spans="1:11" ht="15" customHeight="1">
      <c r="A35" s="60" t="s">
        <v>147</v>
      </c>
      <c r="B35" s="30">
        <v>3210896</v>
      </c>
      <c r="C35" s="8" t="s">
        <v>148</v>
      </c>
      <c r="D35" s="8" t="s">
        <v>149</v>
      </c>
      <c r="E35" s="31" t="s">
        <v>7</v>
      </c>
      <c r="F35" s="1" t="s">
        <v>929</v>
      </c>
      <c r="G35" s="36">
        <v>2709179</v>
      </c>
      <c r="H35" s="47">
        <v>8.5999999999999993E-2</v>
      </c>
      <c r="I35" s="36">
        <f t="shared" si="2"/>
        <v>501717</v>
      </c>
      <c r="J35" s="268">
        <f t="shared" si="3"/>
        <v>0.18519152850365361</v>
      </c>
    </row>
    <row r="36" spans="1:11" ht="15" customHeight="1">
      <c r="A36" s="60" t="s">
        <v>134</v>
      </c>
      <c r="B36" s="30">
        <v>1581414</v>
      </c>
      <c r="C36" s="8" t="s">
        <v>150</v>
      </c>
      <c r="D36" s="8" t="s">
        <v>151</v>
      </c>
      <c r="E36" s="31" t="s">
        <v>7</v>
      </c>
      <c r="F36" s="1" t="s">
        <v>927</v>
      </c>
      <c r="G36" s="41">
        <v>1438588</v>
      </c>
      <c r="H36" s="49">
        <v>4.5999999999999999E-2</v>
      </c>
      <c r="I36" s="36">
        <f t="shared" si="2"/>
        <v>142826</v>
      </c>
      <c r="J36" s="268">
        <f t="shared" si="3"/>
        <v>9.928207381126497E-2</v>
      </c>
    </row>
    <row r="37" spans="1:11" ht="15" customHeight="1">
      <c r="A37" s="60" t="s">
        <v>152</v>
      </c>
      <c r="B37" s="30">
        <v>290308</v>
      </c>
      <c r="C37" s="8" t="s">
        <v>153</v>
      </c>
      <c r="D37" s="8" t="s">
        <v>154</v>
      </c>
      <c r="E37" s="31" t="s">
        <v>7</v>
      </c>
      <c r="F37" s="21"/>
      <c r="G37" s="41">
        <v>251740</v>
      </c>
      <c r="H37" s="108">
        <v>8.0000000000000002E-3</v>
      </c>
      <c r="I37" s="36">
        <f t="shared" si="2"/>
        <v>38568</v>
      </c>
      <c r="J37" s="268">
        <f t="shared" si="3"/>
        <v>0.15320568840867566</v>
      </c>
    </row>
    <row r="38" spans="1:11" ht="15" customHeight="1">
      <c r="A38" s="60" t="s">
        <v>134</v>
      </c>
      <c r="B38" s="30">
        <v>92999</v>
      </c>
      <c r="C38" s="8" t="s">
        <v>155</v>
      </c>
      <c r="D38" s="8" t="s">
        <v>156</v>
      </c>
      <c r="E38" s="31" t="s">
        <v>7</v>
      </c>
      <c r="F38" s="21"/>
      <c r="G38" s="41">
        <v>81653</v>
      </c>
      <c r="H38" s="109">
        <v>3.0000000000000001E-3</v>
      </c>
      <c r="I38" s="36">
        <f t="shared" si="2"/>
        <v>11346</v>
      </c>
      <c r="J38" s="268">
        <f t="shared" si="3"/>
        <v>0.13895386574896218</v>
      </c>
    </row>
    <row r="39" spans="1:11" ht="15" customHeight="1">
      <c r="A39" s="60"/>
      <c r="B39" s="30"/>
      <c r="C39" s="8"/>
      <c r="D39" s="8"/>
      <c r="E39" s="31"/>
      <c r="F39" s="21"/>
      <c r="G39" s="42"/>
      <c r="H39" s="63"/>
      <c r="I39" s="62"/>
      <c r="J39" s="189"/>
    </row>
    <row r="40" spans="1:11" ht="15" customHeight="1">
      <c r="A40" s="64" t="s">
        <v>17</v>
      </c>
      <c r="B40" s="35" t="s">
        <v>5</v>
      </c>
      <c r="C40" s="65" t="s">
        <v>5</v>
      </c>
      <c r="D40" s="65" t="s">
        <v>5</v>
      </c>
      <c r="E40" s="66" t="s">
        <v>5</v>
      </c>
      <c r="F40" s="27" t="s">
        <v>17</v>
      </c>
      <c r="G40" s="43"/>
      <c r="H40" s="67"/>
      <c r="I40" s="68" t="str">
        <f t="shared" si="2"/>
        <v/>
      </c>
      <c r="J40" s="191" t="str">
        <f t="shared" si="3"/>
        <v/>
      </c>
      <c r="K40" s="23"/>
    </row>
    <row r="41" spans="1:11" ht="15" customHeight="1">
      <c r="A41" s="59" t="s">
        <v>996</v>
      </c>
      <c r="B41" s="36">
        <v>14316823</v>
      </c>
      <c r="C41" s="69" t="s">
        <v>930</v>
      </c>
      <c r="D41" s="70">
        <v>1</v>
      </c>
      <c r="E41" s="71" t="s">
        <v>6</v>
      </c>
      <c r="F41" s="1" t="s">
        <v>996</v>
      </c>
      <c r="G41" s="44">
        <v>12844669</v>
      </c>
      <c r="H41" s="72">
        <v>1</v>
      </c>
      <c r="I41" s="44">
        <f t="shared" si="2"/>
        <v>1472154</v>
      </c>
      <c r="J41" s="268">
        <f t="shared" si="3"/>
        <v>0.1146120620157669</v>
      </c>
    </row>
    <row r="42" spans="1:11" ht="15" customHeight="1">
      <c r="A42" s="59" t="s">
        <v>1115</v>
      </c>
      <c r="B42" s="36">
        <v>5511287</v>
      </c>
      <c r="C42" s="69" t="s">
        <v>931</v>
      </c>
      <c r="D42" s="69" t="s">
        <v>932</v>
      </c>
      <c r="E42" s="71" t="s">
        <v>7</v>
      </c>
      <c r="F42" s="1" t="s">
        <v>19</v>
      </c>
      <c r="G42" s="44">
        <v>4343790</v>
      </c>
      <c r="H42" s="73">
        <f>(G42/$G$41)</f>
        <v>0.33817843028886146</v>
      </c>
      <c r="I42" s="44">
        <f t="shared" si="2"/>
        <v>1167497</v>
      </c>
      <c r="J42" s="268">
        <f t="shared" si="3"/>
        <v>0.26877381273035761</v>
      </c>
    </row>
    <row r="43" spans="1:11" ht="15" customHeight="1">
      <c r="A43" s="59" t="s">
        <v>1116</v>
      </c>
      <c r="B43" s="36">
        <v>7105747</v>
      </c>
      <c r="C43" s="69" t="s">
        <v>933</v>
      </c>
      <c r="D43" s="69" t="s">
        <v>934</v>
      </c>
      <c r="E43" s="71" t="s">
        <v>9</v>
      </c>
      <c r="F43" s="1" t="s">
        <v>20</v>
      </c>
      <c r="G43" s="44">
        <f>7205642-256459</f>
        <v>6949183</v>
      </c>
      <c r="H43" s="74">
        <f>(G43/$G$41)</f>
        <v>0.54101689969589717</v>
      </c>
      <c r="I43" s="44">
        <f t="shared" si="2"/>
        <v>156564</v>
      </c>
      <c r="J43" s="268">
        <f t="shared" si="3"/>
        <v>2.2529842716762616E-2</v>
      </c>
    </row>
    <row r="44" spans="1:11" ht="15" customHeight="1">
      <c r="A44" s="59" t="s">
        <v>1117</v>
      </c>
      <c r="B44" s="36">
        <v>268758</v>
      </c>
      <c r="C44" s="69" t="s">
        <v>935</v>
      </c>
      <c r="D44" s="69" t="s">
        <v>22</v>
      </c>
      <c r="E44" s="71" t="s">
        <v>7</v>
      </c>
      <c r="F44" s="1" t="s">
        <v>21</v>
      </c>
      <c r="G44" s="44">
        <v>256459</v>
      </c>
      <c r="H44" s="75">
        <f>(G44/$G$41)</f>
        <v>1.9966182079117805E-2</v>
      </c>
      <c r="I44" s="44">
        <f t="shared" si="2"/>
        <v>12299</v>
      </c>
      <c r="J44" s="268">
        <f t="shared" si="3"/>
        <v>4.7956983377460016E-2</v>
      </c>
    </row>
    <row r="45" spans="1:11" ht="15" customHeight="1">
      <c r="A45" s="59" t="s">
        <v>1118</v>
      </c>
      <c r="B45" s="36">
        <v>304343</v>
      </c>
      <c r="C45" s="69" t="s">
        <v>936</v>
      </c>
      <c r="D45" s="69" t="s">
        <v>24</v>
      </c>
      <c r="E45" s="71" t="s">
        <v>7</v>
      </c>
      <c r="F45" s="1" t="s">
        <v>23</v>
      </c>
      <c r="G45" s="44">
        <v>278180</v>
      </c>
      <c r="H45" s="76">
        <f>(G45/$G$41)</f>
        <v>2.1657233829848008E-2</v>
      </c>
      <c r="I45" s="44">
        <f t="shared" si="2"/>
        <v>26163</v>
      </c>
      <c r="J45" s="268">
        <f t="shared" si="3"/>
        <v>9.405061470990006E-2</v>
      </c>
    </row>
    <row r="46" spans="1:11" ht="15" customHeight="1">
      <c r="A46" s="59" t="s">
        <v>1119</v>
      </c>
      <c r="B46" s="36">
        <v>1126688</v>
      </c>
      <c r="C46" s="69" t="s">
        <v>937</v>
      </c>
      <c r="D46" s="69" t="s">
        <v>26</v>
      </c>
      <c r="E46" s="71" t="s">
        <v>7</v>
      </c>
      <c r="F46" s="1" t="s">
        <v>25</v>
      </c>
      <c r="G46" s="44">
        <v>1017057</v>
      </c>
      <c r="H46" s="77">
        <f>(G46/$G$41)</f>
        <v>7.9181254106275523E-2</v>
      </c>
      <c r="I46" s="44">
        <f t="shared" si="2"/>
        <v>109631</v>
      </c>
      <c r="J46" s="268">
        <f t="shared" si="3"/>
        <v>0.10779238528420731</v>
      </c>
    </row>
    <row r="47" spans="1:11" ht="15" customHeight="1">
      <c r="A47" s="59" t="s">
        <v>997</v>
      </c>
      <c r="B47" s="36">
        <v>14682931</v>
      </c>
      <c r="C47" s="69" t="s">
        <v>938</v>
      </c>
      <c r="D47" s="70">
        <v>1</v>
      </c>
      <c r="E47" s="71" t="s">
        <v>6</v>
      </c>
      <c r="F47" s="1" t="s">
        <v>997</v>
      </c>
      <c r="G47" s="44">
        <v>13231494</v>
      </c>
      <c r="H47" s="78">
        <v>1</v>
      </c>
      <c r="I47" s="44">
        <f t="shared" si="2"/>
        <v>1451437</v>
      </c>
      <c r="J47" s="268">
        <f t="shared" si="3"/>
        <v>0.10969562469665184</v>
      </c>
    </row>
    <row r="48" spans="1:11" ht="15" customHeight="1">
      <c r="A48" s="59" t="s">
        <v>1115</v>
      </c>
      <c r="B48" s="36">
        <v>4564075</v>
      </c>
      <c r="C48" s="69" t="s">
        <v>939</v>
      </c>
      <c r="D48" s="69" t="s">
        <v>940</v>
      </c>
      <c r="E48" s="71" t="s">
        <v>7</v>
      </c>
      <c r="F48" s="1" t="s">
        <v>19</v>
      </c>
      <c r="G48" s="44">
        <v>3500117</v>
      </c>
      <c r="H48" s="79">
        <f>G48/$G$47</f>
        <v>0.26452923607870737</v>
      </c>
      <c r="I48" s="44">
        <f t="shared" si="2"/>
        <v>1063958</v>
      </c>
      <c r="J48" s="268">
        <f t="shared" si="3"/>
        <v>0.30397783845511439</v>
      </c>
    </row>
    <row r="49" spans="1:11" ht="15" customHeight="1">
      <c r="A49" s="59" t="s">
        <v>1116</v>
      </c>
      <c r="B49" s="36">
        <v>6884746</v>
      </c>
      <c r="C49" s="69" t="s">
        <v>941</v>
      </c>
      <c r="D49" s="69" t="s">
        <v>942</v>
      </c>
      <c r="E49" s="71" t="s">
        <v>9</v>
      </c>
      <c r="F49" s="1" t="s">
        <v>20</v>
      </c>
      <c r="G49" s="44">
        <f>7094229-386211</f>
        <v>6708018</v>
      </c>
      <c r="H49" s="80">
        <f>G49/$G$47</f>
        <v>0.5069735889235184</v>
      </c>
      <c r="I49" s="44">
        <f t="shared" si="2"/>
        <v>176728</v>
      </c>
      <c r="J49" s="268">
        <f t="shared" si="3"/>
        <v>2.6345784999384225E-2</v>
      </c>
    </row>
    <row r="50" spans="1:11" ht="15" customHeight="1">
      <c r="A50" s="59" t="s">
        <v>1117</v>
      </c>
      <c r="B50" s="36">
        <v>404032</v>
      </c>
      <c r="C50" s="69" t="s">
        <v>943</v>
      </c>
      <c r="D50" s="69" t="s">
        <v>28</v>
      </c>
      <c r="E50" s="71" t="s">
        <v>7</v>
      </c>
      <c r="F50" s="1" t="s">
        <v>21</v>
      </c>
      <c r="G50" s="44">
        <v>386211</v>
      </c>
      <c r="H50" s="81">
        <f>G50/$G$47</f>
        <v>2.9188767345546922E-2</v>
      </c>
      <c r="I50" s="44">
        <f t="shared" si="2"/>
        <v>17821</v>
      </c>
      <c r="J50" s="268">
        <f t="shared" si="3"/>
        <v>4.6143170443099679E-2</v>
      </c>
    </row>
    <row r="51" spans="1:11" ht="15" customHeight="1">
      <c r="A51" s="59" t="s">
        <v>1118</v>
      </c>
      <c r="B51" s="36">
        <v>1210164</v>
      </c>
      <c r="C51" s="69" t="s">
        <v>944</v>
      </c>
      <c r="D51" s="69" t="s">
        <v>29</v>
      </c>
      <c r="E51" s="71" t="s">
        <v>7</v>
      </c>
      <c r="F51" s="1" t="s">
        <v>23</v>
      </c>
      <c r="G51" s="44">
        <v>1179638</v>
      </c>
      <c r="H51" s="82">
        <f>G51/$G$47</f>
        <v>8.9153802284156272E-2</v>
      </c>
      <c r="I51" s="44">
        <f t="shared" si="2"/>
        <v>30526</v>
      </c>
      <c r="J51" s="268">
        <f t="shared" si="3"/>
        <v>2.5877430194686912E-2</v>
      </c>
    </row>
    <row r="52" spans="1:11" ht="15" customHeight="1">
      <c r="A52" s="59" t="s">
        <v>1119</v>
      </c>
      <c r="B52" s="36">
        <v>1619914</v>
      </c>
      <c r="C52" s="69" t="s">
        <v>945</v>
      </c>
      <c r="D52" s="69" t="s">
        <v>30</v>
      </c>
      <c r="E52" s="71" t="s">
        <v>7</v>
      </c>
      <c r="F52" s="1" t="s">
        <v>25</v>
      </c>
      <c r="G52" s="44">
        <v>1457510</v>
      </c>
      <c r="H52" s="83">
        <f>G52/$G$47</f>
        <v>0.11015460536807106</v>
      </c>
      <c r="I52" s="44">
        <f t="shared" si="2"/>
        <v>162404</v>
      </c>
      <c r="J52" s="268">
        <f t="shared" si="3"/>
        <v>0.11142565059587928</v>
      </c>
    </row>
    <row r="53" spans="1:11" ht="15" customHeight="1">
      <c r="A53" s="59"/>
      <c r="B53" s="36"/>
      <c r="C53" s="69"/>
      <c r="D53" s="69"/>
      <c r="E53" s="71"/>
      <c r="F53" s="1"/>
      <c r="G53" s="45"/>
      <c r="H53" s="25"/>
      <c r="I53" s="84"/>
      <c r="J53" s="189"/>
    </row>
    <row r="54" spans="1:11" ht="15" customHeight="1">
      <c r="A54" s="64" t="s">
        <v>33</v>
      </c>
      <c r="B54" s="35" t="s">
        <v>5</v>
      </c>
      <c r="C54" s="24" t="s">
        <v>5</v>
      </c>
      <c r="D54" s="24" t="s">
        <v>5</v>
      </c>
      <c r="E54" s="33" t="s">
        <v>5</v>
      </c>
      <c r="F54" s="27" t="s">
        <v>902</v>
      </c>
      <c r="G54" s="35" t="s">
        <v>5</v>
      </c>
      <c r="H54" s="48" t="s">
        <v>5</v>
      </c>
      <c r="I54" s="85"/>
      <c r="J54" s="191"/>
      <c r="K54" s="23"/>
    </row>
    <row r="55" spans="1:11">
      <c r="A55" s="217" t="s">
        <v>998</v>
      </c>
      <c r="B55" s="218">
        <v>1008982</v>
      </c>
      <c r="C55" s="219" t="s">
        <v>34</v>
      </c>
      <c r="D55" s="220">
        <v>1</v>
      </c>
      <c r="E55" s="221" t="s">
        <v>6</v>
      </c>
      <c r="F55" s="212" t="s">
        <v>903</v>
      </c>
      <c r="G55" s="222">
        <v>928290</v>
      </c>
      <c r="H55" s="223">
        <v>1</v>
      </c>
      <c r="I55" s="265">
        <f>IF(ISNUMBER(G55),B55-G55,"")</f>
        <v>80692</v>
      </c>
      <c r="J55" s="269">
        <f>IF(ISNUMBER(I55),B55/G55-1,"")</f>
        <v>8.6925422012517739E-2</v>
      </c>
    </row>
    <row r="56" spans="1:11" ht="15" customHeight="1">
      <c r="A56" s="59" t="s">
        <v>35</v>
      </c>
      <c r="B56" s="36">
        <v>295405</v>
      </c>
      <c r="C56" s="8" t="s">
        <v>36</v>
      </c>
      <c r="D56" s="8" t="s">
        <v>37</v>
      </c>
      <c r="E56" s="31" t="s">
        <v>38</v>
      </c>
      <c r="F56" s="3" t="s">
        <v>904</v>
      </c>
      <c r="G56" s="112">
        <v>294969</v>
      </c>
      <c r="H56" s="113">
        <v>0.318</v>
      </c>
      <c r="I56" s="44">
        <f>IF(ISNUMBER(G56),B56-G56,"")</f>
        <v>436</v>
      </c>
      <c r="J56" s="270">
        <f>IF(ISNUMBER(I56),B56/G56-1,"")</f>
        <v>1.4781214297094891E-3</v>
      </c>
    </row>
    <row r="57" spans="1:11" ht="15" customHeight="1">
      <c r="A57" s="59" t="s">
        <v>1003</v>
      </c>
      <c r="B57" s="89" t="s">
        <v>5</v>
      </c>
      <c r="C57" s="8" t="s">
        <v>5</v>
      </c>
      <c r="D57" s="8" t="s">
        <v>5</v>
      </c>
      <c r="E57" s="31" t="s">
        <v>5</v>
      </c>
      <c r="F57" s="59" t="s">
        <v>1003</v>
      </c>
      <c r="G57" s="115"/>
      <c r="H57" s="118"/>
      <c r="I57" s="117"/>
      <c r="J57" s="116"/>
    </row>
    <row r="58" spans="1:11" ht="15" customHeight="1">
      <c r="A58" s="59" t="s">
        <v>40</v>
      </c>
      <c r="B58" s="36">
        <v>63559</v>
      </c>
      <c r="C58" s="8" t="s">
        <v>952</v>
      </c>
      <c r="D58" s="8" t="s">
        <v>41</v>
      </c>
      <c r="E58" s="31" t="s">
        <v>9</v>
      </c>
      <c r="F58" s="59" t="s">
        <v>40</v>
      </c>
      <c r="G58" s="119">
        <v>70364</v>
      </c>
      <c r="H58" s="121">
        <v>7.5999999999999998E-2</v>
      </c>
      <c r="I58" s="271">
        <f>IF(ISNUMBER(G58),B58-G58,"")</f>
        <v>-6805</v>
      </c>
      <c r="J58" s="276">
        <f>IF(ISNUMBER(I58),B58/G58-1,"")</f>
        <v>-9.6711386504462538E-2</v>
      </c>
    </row>
    <row r="59" spans="1:11" ht="15" customHeight="1">
      <c r="A59" s="59" t="s">
        <v>42</v>
      </c>
      <c r="B59" s="36">
        <v>70614</v>
      </c>
      <c r="C59" s="8" t="s">
        <v>43</v>
      </c>
      <c r="D59" s="8" t="s">
        <v>44</v>
      </c>
      <c r="E59" s="31" t="s">
        <v>9</v>
      </c>
      <c r="F59" s="59" t="s">
        <v>42</v>
      </c>
      <c r="G59" s="120">
        <v>69451</v>
      </c>
      <c r="H59" s="121">
        <v>7.4999999999999997E-2</v>
      </c>
      <c r="I59" s="271">
        <f>IF(ISNUMBER(G59),B59-G59,"")</f>
        <v>1163</v>
      </c>
      <c r="J59" s="277">
        <f>IF(ISNUMBER(I59),B59/G59-1,"")</f>
        <v>1.6745619213546226E-2</v>
      </c>
    </row>
    <row r="60" spans="1:11" ht="15" customHeight="1">
      <c r="A60" s="59" t="s">
        <v>45</v>
      </c>
      <c r="B60" s="36">
        <v>50569</v>
      </c>
      <c r="C60" s="8" t="s">
        <v>951</v>
      </c>
      <c r="D60" s="8" t="s">
        <v>46</v>
      </c>
      <c r="E60" s="31" t="s">
        <v>9</v>
      </c>
      <c r="F60" s="59" t="s">
        <v>45</v>
      </c>
      <c r="G60" s="120">
        <v>47138</v>
      </c>
      <c r="H60" s="121">
        <v>5.0999999999999997E-2</v>
      </c>
      <c r="I60" s="271">
        <f>IF(ISNUMBER(G60),B60-G60,"")</f>
        <v>3431</v>
      </c>
      <c r="J60" s="277">
        <f>IF(ISNUMBER(I60),B60/G60-1,"")</f>
        <v>7.2786287072001299E-2</v>
      </c>
    </row>
    <row r="61" spans="1:11" ht="15" customHeight="1">
      <c r="A61" s="59" t="s">
        <v>47</v>
      </c>
      <c r="B61" s="36">
        <v>110663</v>
      </c>
      <c r="C61" s="8" t="s">
        <v>950</v>
      </c>
      <c r="D61" s="8" t="s">
        <v>30</v>
      </c>
      <c r="E61" s="31" t="s">
        <v>48</v>
      </c>
      <c r="F61" s="59" t="s">
        <v>47</v>
      </c>
      <c r="G61" s="120">
        <v>108016</v>
      </c>
      <c r="H61" s="121">
        <v>0.11600000000000001</v>
      </c>
      <c r="I61" s="271">
        <f>IF(ISNUMBER(G61),B61-G61,"")</f>
        <v>2647</v>
      </c>
      <c r="J61" s="277">
        <f>IF(ISNUMBER(I61),B61/G61-1,"")</f>
        <v>2.4505628795733925E-2</v>
      </c>
    </row>
    <row r="62" spans="1:11" ht="5.25" customHeight="1">
      <c r="A62" s="59"/>
      <c r="B62" s="36"/>
      <c r="C62" s="8"/>
      <c r="D62" s="8"/>
      <c r="E62" s="31"/>
      <c r="F62" s="3"/>
      <c r="G62" s="45"/>
      <c r="H62" s="439"/>
      <c r="I62" s="271"/>
      <c r="J62" s="440"/>
    </row>
    <row r="63" spans="1:11" ht="15" customHeight="1">
      <c r="A63" s="59" t="s">
        <v>1113</v>
      </c>
      <c r="B63" s="36">
        <v>295405</v>
      </c>
      <c r="C63" s="8" t="s">
        <v>36</v>
      </c>
      <c r="D63" s="403" t="s">
        <v>1007</v>
      </c>
      <c r="E63" s="31" t="s">
        <v>6</v>
      </c>
      <c r="F63" s="3" t="s">
        <v>904</v>
      </c>
      <c r="G63" s="112">
        <v>294969</v>
      </c>
      <c r="H63" s="113">
        <v>0.318</v>
      </c>
      <c r="I63" s="44">
        <f>IF(ISNUMBER(G63),B63-G63,"")</f>
        <v>436</v>
      </c>
      <c r="J63" s="270">
        <f>IF(ISNUMBER(I63),B63/G63-1,"")</f>
        <v>1.4781214297094891E-3</v>
      </c>
    </row>
    <row r="64" spans="1:11" ht="15" customHeight="1">
      <c r="A64" s="59" t="s">
        <v>999</v>
      </c>
      <c r="B64" s="36">
        <v>181290</v>
      </c>
      <c r="C64" s="8" t="s">
        <v>949</v>
      </c>
      <c r="D64" s="8" t="s">
        <v>948</v>
      </c>
      <c r="E64" s="31" t="s">
        <v>38</v>
      </c>
      <c r="F64" s="87"/>
      <c r="G64" s="487" t="s">
        <v>1006</v>
      </c>
      <c r="H64" s="488"/>
      <c r="I64" s="488"/>
      <c r="J64" s="489"/>
    </row>
    <row r="65" spans="1:11" ht="15" customHeight="1">
      <c r="A65" s="59" t="s">
        <v>1000</v>
      </c>
      <c r="B65" s="36">
        <v>216885</v>
      </c>
      <c r="C65" s="8" t="s">
        <v>947</v>
      </c>
      <c r="D65" s="8" t="s">
        <v>946</v>
      </c>
      <c r="E65" s="31" t="s">
        <v>51</v>
      </c>
      <c r="F65" s="87"/>
      <c r="G65" s="201"/>
      <c r="H65" s="202"/>
      <c r="I65" s="203"/>
      <c r="J65" s="204"/>
    </row>
    <row r="66" spans="1:11" ht="15" customHeight="1">
      <c r="A66" s="59"/>
      <c r="B66" s="36"/>
      <c r="C66" s="8"/>
      <c r="D66" s="8"/>
      <c r="E66" s="31"/>
      <c r="F66" s="90"/>
      <c r="G66" s="57"/>
      <c r="H66" s="50"/>
      <c r="I66" s="272"/>
      <c r="J66" s="114"/>
    </row>
    <row r="67" spans="1:11" ht="15" customHeight="1">
      <c r="A67" s="61" t="s">
        <v>81</v>
      </c>
      <c r="B67" s="32" t="s">
        <v>5</v>
      </c>
      <c r="C67" s="24" t="s">
        <v>5</v>
      </c>
      <c r="D67" s="24" t="s">
        <v>5</v>
      </c>
      <c r="E67" s="33" t="s">
        <v>5</v>
      </c>
      <c r="F67" s="27" t="s">
        <v>81</v>
      </c>
      <c r="G67" s="91" t="s">
        <v>5</v>
      </c>
      <c r="H67" s="92" t="s">
        <v>5</v>
      </c>
      <c r="I67" s="273" t="str">
        <f>IF(ISNUMBER(G67),B67-G67,"")</f>
        <v/>
      </c>
      <c r="J67" s="191" t="str">
        <f>IF(ISNUMBER(I67),B67/G67-1,"")</f>
        <v/>
      </c>
      <c r="K67" s="23"/>
    </row>
    <row r="68" spans="1:11" ht="15" customHeight="1">
      <c r="A68" s="59" t="s">
        <v>1110</v>
      </c>
      <c r="B68" s="30">
        <v>27168806</v>
      </c>
      <c r="C68" s="8" t="s">
        <v>82</v>
      </c>
      <c r="D68" s="9">
        <v>1</v>
      </c>
      <c r="E68" s="31" t="s">
        <v>6</v>
      </c>
      <c r="F68" s="1" t="s">
        <v>905</v>
      </c>
      <c r="G68" s="36">
        <v>24501941</v>
      </c>
      <c r="H68" s="47">
        <v>1</v>
      </c>
      <c r="I68" s="271">
        <f>IF(ISNUMBER(G68),B68-G68,"")</f>
        <v>2666865</v>
      </c>
      <c r="J68" s="277">
        <f>IF(ISNUMBER(I68),B68/G68-1,"")</f>
        <v>0.10884300962115612</v>
      </c>
    </row>
    <row r="69" spans="1:11" ht="15" customHeight="1">
      <c r="A69" s="59" t="s">
        <v>906</v>
      </c>
      <c r="B69" s="30">
        <v>2051959</v>
      </c>
      <c r="C69" s="8" t="s">
        <v>84</v>
      </c>
      <c r="D69" s="7">
        <v>7.5999999999999998E-2</v>
      </c>
      <c r="E69" s="31" t="s">
        <v>7</v>
      </c>
      <c r="F69" s="1" t="s">
        <v>906</v>
      </c>
      <c r="G69" s="36">
        <v>2569340</v>
      </c>
      <c r="H69" s="47">
        <v>0.105</v>
      </c>
      <c r="I69" s="271">
        <f>IF(ISNUMBER(G69),B69-G69,"")</f>
        <v>-517381</v>
      </c>
      <c r="J69" s="277">
        <f>IF(ISNUMBER(I69),B69/G69-1,"")</f>
        <v>-0.20136727719959213</v>
      </c>
    </row>
    <row r="70" spans="1:11" ht="15" customHeight="1">
      <c r="A70" s="60"/>
      <c r="B70" s="30"/>
      <c r="C70" s="8"/>
      <c r="D70" s="7"/>
      <c r="E70" s="31"/>
      <c r="F70" s="1"/>
      <c r="G70" s="36"/>
      <c r="H70" s="47"/>
      <c r="I70" s="274"/>
      <c r="J70" s="189"/>
    </row>
    <row r="71" spans="1:11" ht="15" customHeight="1">
      <c r="A71" s="64" t="s">
        <v>909</v>
      </c>
      <c r="B71" s="32" t="s">
        <v>5</v>
      </c>
      <c r="C71" s="24" t="s">
        <v>5</v>
      </c>
      <c r="D71" s="24" t="s">
        <v>5</v>
      </c>
      <c r="E71" s="33" t="s">
        <v>5</v>
      </c>
      <c r="F71" s="27" t="s">
        <v>909</v>
      </c>
      <c r="G71" s="35" t="s">
        <v>5</v>
      </c>
      <c r="H71" s="48" t="s">
        <v>5</v>
      </c>
      <c r="I71" s="273" t="str">
        <f t="shared" ref="I71:I83" si="4">IF(ISNUMBER(G71),B71-G71,"")</f>
        <v/>
      </c>
      <c r="J71" s="191" t="str">
        <f t="shared" ref="J71:J83" si="5">IF(ISNUMBER(I71),B71/G71-1,"")</f>
        <v/>
      </c>
      <c r="K71" s="23"/>
    </row>
    <row r="72" spans="1:11" ht="15" customHeight="1">
      <c r="A72" s="59" t="s">
        <v>1111</v>
      </c>
      <c r="B72" s="30">
        <v>36637290</v>
      </c>
      <c r="C72" s="8" t="s">
        <v>89</v>
      </c>
      <c r="D72" s="9">
        <v>1</v>
      </c>
      <c r="E72" s="31" t="s">
        <v>6</v>
      </c>
      <c r="F72" s="1" t="s">
        <v>910</v>
      </c>
      <c r="G72" s="36">
        <v>33871648</v>
      </c>
      <c r="H72" s="47">
        <v>1</v>
      </c>
      <c r="I72" s="271">
        <f t="shared" si="4"/>
        <v>2765642</v>
      </c>
      <c r="J72" s="277">
        <f t="shared" si="5"/>
        <v>8.1650647762990358E-2</v>
      </c>
    </row>
    <row r="73" spans="1:11" ht="15" customHeight="1">
      <c r="A73" s="59" t="s">
        <v>106</v>
      </c>
      <c r="B73" s="30">
        <v>26674818</v>
      </c>
      <c r="C73" s="8" t="s">
        <v>91</v>
      </c>
      <c r="D73" s="7">
        <v>0.72799999999999998</v>
      </c>
      <c r="E73" s="31" t="s">
        <v>7</v>
      </c>
      <c r="F73" s="1" t="s">
        <v>106</v>
      </c>
      <c r="G73" s="36">
        <v>25007393</v>
      </c>
      <c r="H73" s="47">
        <v>0.73799999999999999</v>
      </c>
      <c r="I73" s="271">
        <f t="shared" si="4"/>
        <v>1667425</v>
      </c>
      <c r="J73" s="277">
        <f t="shared" si="5"/>
        <v>6.6677282194109511E-2</v>
      </c>
    </row>
    <row r="74" spans="1:11" ht="15" customHeight="1">
      <c r="A74" s="59" t="s">
        <v>911</v>
      </c>
      <c r="B74" s="30">
        <v>26256871</v>
      </c>
      <c r="C74" s="8" t="s">
        <v>93</v>
      </c>
      <c r="D74" s="7">
        <v>0.71699999999999997</v>
      </c>
      <c r="E74" s="31" t="s">
        <v>7</v>
      </c>
      <c r="F74" s="1" t="s">
        <v>911</v>
      </c>
      <c r="G74" s="36">
        <v>24633720</v>
      </c>
      <c r="H74" s="47">
        <v>0.72699999999999998</v>
      </c>
      <c r="I74" s="271">
        <f t="shared" si="4"/>
        <v>1623151</v>
      </c>
      <c r="J74" s="277">
        <f t="shared" si="5"/>
        <v>6.589142849719809E-2</v>
      </c>
    </row>
    <row r="75" spans="1:11" ht="15" customHeight="1">
      <c r="A75" s="59" t="s">
        <v>912</v>
      </c>
      <c r="B75" s="30">
        <v>19406052</v>
      </c>
      <c r="C75" s="8" t="s">
        <v>95</v>
      </c>
      <c r="D75" s="7">
        <v>0.53</v>
      </c>
      <c r="E75" s="31" t="s">
        <v>7</v>
      </c>
      <c r="F75" s="1" t="s">
        <v>912</v>
      </c>
      <c r="G75" s="36">
        <v>17019097</v>
      </c>
      <c r="H75" s="47">
        <v>0.502</v>
      </c>
      <c r="I75" s="271">
        <f t="shared" si="4"/>
        <v>2386955</v>
      </c>
      <c r="J75" s="277">
        <f t="shared" si="5"/>
        <v>0.14025156563829455</v>
      </c>
    </row>
    <row r="76" spans="1:11" ht="15" customHeight="1">
      <c r="A76" s="59" t="s">
        <v>908</v>
      </c>
      <c r="B76" s="30">
        <v>6850819</v>
      </c>
      <c r="C76" s="8" t="s">
        <v>96</v>
      </c>
      <c r="D76" s="7">
        <v>0.187</v>
      </c>
      <c r="E76" s="31" t="s">
        <v>7</v>
      </c>
      <c r="F76" s="1" t="s">
        <v>908</v>
      </c>
      <c r="G76" s="36">
        <v>7614623</v>
      </c>
      <c r="H76" s="47">
        <v>0.22500000000000001</v>
      </c>
      <c r="I76" s="271">
        <f t="shared" si="4"/>
        <v>-763804</v>
      </c>
      <c r="J76" s="277">
        <f t="shared" si="5"/>
        <v>-0.1003075267153738</v>
      </c>
    </row>
    <row r="77" spans="1:11">
      <c r="A77" s="224" t="s">
        <v>1002</v>
      </c>
      <c r="B77" s="225">
        <v>417947</v>
      </c>
      <c r="C77" s="18" t="s">
        <v>98</v>
      </c>
      <c r="D77" s="211">
        <v>1.0999999999999999E-2</v>
      </c>
      <c r="E77" s="125" t="s">
        <v>7</v>
      </c>
      <c r="F77" s="209" t="s">
        <v>913</v>
      </c>
      <c r="G77" s="208">
        <v>373673</v>
      </c>
      <c r="H77" s="226">
        <v>1.0999999999999999E-2</v>
      </c>
      <c r="I77" s="275">
        <f t="shared" si="4"/>
        <v>44274</v>
      </c>
      <c r="J77" s="278">
        <f t="shared" si="5"/>
        <v>0.11848327280804338</v>
      </c>
    </row>
    <row r="78" spans="1:11" ht="15.75" customHeight="1">
      <c r="A78" s="94" t="s">
        <v>107</v>
      </c>
      <c r="B78" s="95">
        <v>9962472</v>
      </c>
      <c r="C78" s="96" t="s">
        <v>91</v>
      </c>
      <c r="D78" s="97">
        <v>0.27200000000000002</v>
      </c>
      <c r="E78" s="98" t="s">
        <v>7</v>
      </c>
      <c r="F78" s="1" t="s">
        <v>107</v>
      </c>
      <c r="G78" s="36">
        <v>8864255</v>
      </c>
      <c r="H78" s="47">
        <v>0.26200000000000001</v>
      </c>
      <c r="I78" s="271">
        <f t="shared" si="4"/>
        <v>1098217</v>
      </c>
      <c r="J78" s="277">
        <f t="shared" si="5"/>
        <v>0.12389275804904076</v>
      </c>
    </row>
    <row r="79" spans="1:11" ht="15.75" customHeight="1">
      <c r="A79" s="464"/>
      <c r="B79" s="30"/>
      <c r="C79" s="8"/>
      <c r="D79" s="7"/>
      <c r="E79" s="31"/>
      <c r="F79" s="1"/>
      <c r="G79" s="36"/>
      <c r="H79" s="126"/>
      <c r="I79" s="461"/>
      <c r="J79" s="462"/>
    </row>
    <row r="80" spans="1:11" ht="15" customHeight="1">
      <c r="A80" s="463" t="s">
        <v>1114</v>
      </c>
      <c r="B80" s="455" t="s">
        <v>5</v>
      </c>
      <c r="C80" s="456" t="s">
        <v>5</v>
      </c>
      <c r="D80" s="456" t="s">
        <v>5</v>
      </c>
      <c r="E80" s="457" t="s">
        <v>5</v>
      </c>
      <c r="F80" s="26" t="s">
        <v>909</v>
      </c>
      <c r="G80" s="162" t="s">
        <v>5</v>
      </c>
      <c r="H80" s="458" t="s">
        <v>5</v>
      </c>
      <c r="I80" s="459" t="str">
        <f>IF(ISNUMBER(G80),B80-G80,"")</f>
        <v/>
      </c>
      <c r="J80" s="460" t="str">
        <f>IF(ISNUMBER(I80),B80/G80-1,"")</f>
        <v/>
      </c>
      <c r="K80" s="23"/>
    </row>
    <row r="81" spans="1:11" ht="15" customHeight="1">
      <c r="A81" s="94" t="s">
        <v>1112</v>
      </c>
      <c r="B81" s="95">
        <v>9962472</v>
      </c>
      <c r="C81" s="96" t="s">
        <v>91</v>
      </c>
      <c r="D81" s="438" t="s">
        <v>1007</v>
      </c>
      <c r="E81" s="98" t="s">
        <v>6</v>
      </c>
      <c r="F81" s="1" t="s">
        <v>107</v>
      </c>
      <c r="G81" s="36">
        <v>8864255</v>
      </c>
      <c r="H81" s="47">
        <v>0.26200000000000001</v>
      </c>
      <c r="I81" s="271">
        <f>IF(ISNUMBER(G81),B81-G81,"")</f>
        <v>1098217</v>
      </c>
      <c r="J81" s="277">
        <f>IF(ISNUMBER(I81),B81/G81-1,"")</f>
        <v>0.12389275804904076</v>
      </c>
    </row>
    <row r="82" spans="1:11" ht="15" customHeight="1">
      <c r="A82" s="99" t="s">
        <v>102</v>
      </c>
      <c r="B82" s="37">
        <v>4472020</v>
      </c>
      <c r="C82" s="13" t="s">
        <v>103</v>
      </c>
      <c r="D82" s="14">
        <v>0.44900000000000001</v>
      </c>
      <c r="E82" s="38" t="s">
        <v>9</v>
      </c>
      <c r="F82" s="1" t="s">
        <v>914</v>
      </c>
      <c r="G82" s="36">
        <v>3473266</v>
      </c>
      <c r="H82" s="47">
        <f>ROUND(G82/G78,3)</f>
        <v>0.39200000000000002</v>
      </c>
      <c r="I82" s="271">
        <f t="shared" si="4"/>
        <v>998754</v>
      </c>
      <c r="J82" s="277">
        <f t="shared" si="5"/>
        <v>0.28755471075350991</v>
      </c>
    </row>
    <row r="83" spans="1:11" ht="15" customHeight="1">
      <c r="A83" s="60" t="s">
        <v>104</v>
      </c>
      <c r="B83" s="30">
        <v>5490452</v>
      </c>
      <c r="C83" s="8" t="s">
        <v>105</v>
      </c>
      <c r="D83" s="7">
        <v>0.55100000000000005</v>
      </c>
      <c r="E83" s="31" t="s">
        <v>9</v>
      </c>
      <c r="F83" s="1" t="s">
        <v>915</v>
      </c>
      <c r="G83" s="36">
        <v>5390989</v>
      </c>
      <c r="H83" s="47">
        <f>ROUND(G83/G78,3)</f>
        <v>0.60799999999999998</v>
      </c>
      <c r="I83" s="271">
        <f t="shared" si="4"/>
        <v>99463</v>
      </c>
      <c r="J83" s="277">
        <f t="shared" si="5"/>
        <v>1.8449861426168779E-2</v>
      </c>
    </row>
    <row r="84" spans="1:11" ht="15" customHeight="1">
      <c r="A84" s="60"/>
      <c r="B84" s="30"/>
      <c r="C84" s="8"/>
      <c r="D84" s="7"/>
      <c r="E84" s="31"/>
      <c r="F84" s="1"/>
      <c r="G84" s="36"/>
      <c r="H84" s="47"/>
      <c r="I84" s="274"/>
      <c r="J84" s="189"/>
    </row>
    <row r="85" spans="1:11" ht="15" customHeight="1">
      <c r="A85" s="61" t="s">
        <v>109</v>
      </c>
      <c r="B85" s="32" t="s">
        <v>5</v>
      </c>
      <c r="C85" s="24" t="s">
        <v>5</v>
      </c>
      <c r="D85" s="24" t="s">
        <v>5</v>
      </c>
      <c r="E85" s="33" t="s">
        <v>5</v>
      </c>
      <c r="F85" s="27" t="s">
        <v>916</v>
      </c>
      <c r="G85" s="35" t="s">
        <v>5</v>
      </c>
      <c r="H85" s="48" t="s">
        <v>5</v>
      </c>
      <c r="I85" s="273" t="str">
        <f t="shared" ref="I85:I92" si="6">IF(ISNUMBER(G85),B85-G85,"")</f>
        <v/>
      </c>
      <c r="J85" s="191" t="str">
        <f t="shared" ref="J85:J92" si="7">IF(ISNUMBER(I85),B85/G85-1,"")</f>
        <v/>
      </c>
      <c r="K85" s="23"/>
    </row>
    <row r="86" spans="1:11" ht="15" customHeight="1">
      <c r="A86" s="60" t="s">
        <v>1001</v>
      </c>
      <c r="B86" s="30">
        <v>9962416</v>
      </c>
      <c r="C86" s="8" t="s">
        <v>110</v>
      </c>
      <c r="D86" s="9">
        <v>1</v>
      </c>
      <c r="E86" s="31" t="s">
        <v>6</v>
      </c>
      <c r="F86" s="1" t="s">
        <v>917</v>
      </c>
      <c r="G86" s="36">
        <v>8864188</v>
      </c>
      <c r="H86" s="47">
        <v>1</v>
      </c>
      <c r="I86" s="36">
        <f t="shared" si="6"/>
        <v>1098228</v>
      </c>
      <c r="J86" s="278">
        <f t="shared" si="7"/>
        <v>0.12389493544135122</v>
      </c>
    </row>
    <row r="87" spans="1:11" ht="15" customHeight="1">
      <c r="A87" s="59" t="s">
        <v>918</v>
      </c>
      <c r="B87" s="30">
        <v>667131</v>
      </c>
      <c r="C87" s="8" t="s">
        <v>112</v>
      </c>
      <c r="D87" s="7">
        <v>6.7000000000000004E-2</v>
      </c>
      <c r="E87" s="31" t="s">
        <v>7</v>
      </c>
      <c r="F87" s="1" t="s">
        <v>918</v>
      </c>
      <c r="G87" s="36">
        <v>696578</v>
      </c>
      <c r="H87" s="47">
        <v>7.9000000000000001E-2</v>
      </c>
      <c r="I87" s="36">
        <f t="shared" si="6"/>
        <v>-29447</v>
      </c>
      <c r="J87" s="278">
        <f t="shared" si="7"/>
        <v>-4.227380135462222E-2</v>
      </c>
    </row>
    <row r="88" spans="1:11" ht="15" customHeight="1">
      <c r="A88" s="59" t="s">
        <v>919</v>
      </c>
      <c r="B88" s="30">
        <v>3515949</v>
      </c>
      <c r="C88" s="8" t="s">
        <v>115</v>
      </c>
      <c r="D88" s="7">
        <v>0.35299999999999998</v>
      </c>
      <c r="E88" s="31" t="s">
        <v>7</v>
      </c>
      <c r="F88" s="1" t="s">
        <v>919</v>
      </c>
      <c r="G88" s="36">
        <v>2918642</v>
      </c>
      <c r="H88" s="47">
        <v>0.32900000000000001</v>
      </c>
      <c r="I88" s="36">
        <f t="shared" si="6"/>
        <v>597307</v>
      </c>
      <c r="J88" s="278">
        <f t="shared" si="7"/>
        <v>0.20465236914976215</v>
      </c>
    </row>
    <row r="89" spans="1:11" ht="15" customHeight="1">
      <c r="A89" s="59" t="s">
        <v>920</v>
      </c>
      <c r="B89" s="30">
        <v>145594</v>
      </c>
      <c r="C89" s="8" t="s">
        <v>117</v>
      </c>
      <c r="D89" s="7">
        <v>1.4999999999999999E-2</v>
      </c>
      <c r="E89" s="31" t="s">
        <v>7</v>
      </c>
      <c r="F89" s="1" t="s">
        <v>920</v>
      </c>
      <c r="G89" s="36">
        <v>113255</v>
      </c>
      <c r="H89" s="47">
        <v>1.2999999999999999E-2</v>
      </c>
      <c r="I89" s="36">
        <f t="shared" si="6"/>
        <v>32339</v>
      </c>
      <c r="J89" s="278">
        <f t="shared" si="7"/>
        <v>0.28554147719747469</v>
      </c>
    </row>
    <row r="90" spans="1:11" ht="15" customHeight="1">
      <c r="A90" s="59" t="s">
        <v>921</v>
      </c>
      <c r="B90" s="30">
        <v>73790</v>
      </c>
      <c r="C90" s="8" t="s">
        <v>120</v>
      </c>
      <c r="D90" s="7">
        <v>7.0000000000000001E-3</v>
      </c>
      <c r="E90" s="31" t="s">
        <v>7</v>
      </c>
      <c r="F90" s="1" t="s">
        <v>921</v>
      </c>
      <c r="G90" s="36">
        <v>67131</v>
      </c>
      <c r="H90" s="47">
        <v>8.0000000000000002E-3</v>
      </c>
      <c r="I90" s="36">
        <f t="shared" si="6"/>
        <v>6659</v>
      </c>
      <c r="J90" s="278">
        <f t="shared" si="7"/>
        <v>9.919411300293457E-2</v>
      </c>
    </row>
    <row r="91" spans="1:11" ht="15" customHeight="1">
      <c r="A91" s="59" t="s">
        <v>922</v>
      </c>
      <c r="B91" s="30">
        <v>5427406</v>
      </c>
      <c r="C91" s="8" t="s">
        <v>123</v>
      </c>
      <c r="D91" s="7">
        <v>0.54500000000000004</v>
      </c>
      <c r="E91" s="31" t="s">
        <v>7</v>
      </c>
      <c r="F91" s="1" t="s">
        <v>922</v>
      </c>
      <c r="G91" s="36">
        <v>4926803</v>
      </c>
      <c r="H91" s="47">
        <v>0.55600000000000005</v>
      </c>
      <c r="I91" s="36">
        <f t="shared" si="6"/>
        <v>500603</v>
      </c>
      <c r="J91" s="278">
        <f t="shared" si="7"/>
        <v>0.10160808134605737</v>
      </c>
    </row>
    <row r="92" spans="1:11" ht="15" customHeight="1" thickBot="1">
      <c r="A92" s="100" t="s">
        <v>923</v>
      </c>
      <c r="B92" s="101">
        <v>132546</v>
      </c>
      <c r="C92" s="102" t="s">
        <v>125</v>
      </c>
      <c r="D92" s="103">
        <v>1.2999999999999999E-2</v>
      </c>
      <c r="E92" s="104" t="s">
        <v>7</v>
      </c>
      <c r="F92" s="105" t="s">
        <v>923</v>
      </c>
      <c r="G92" s="106">
        <v>141779</v>
      </c>
      <c r="H92" s="107">
        <v>1.6E-2</v>
      </c>
      <c r="I92" s="135">
        <f t="shared" si="6"/>
        <v>-9233</v>
      </c>
      <c r="J92" s="279">
        <f t="shared" si="7"/>
        <v>-6.512247935166704E-2</v>
      </c>
    </row>
    <row r="93" spans="1:11" ht="15" customHeight="1"/>
    <row r="94" spans="1:11" s="395" customFormat="1" ht="15" customHeight="1">
      <c r="A94" s="393" t="s">
        <v>1104</v>
      </c>
      <c r="B94" s="393"/>
      <c r="C94" s="394"/>
      <c r="D94" s="394"/>
      <c r="E94" s="394"/>
      <c r="F94" s="393"/>
      <c r="G94" s="393"/>
      <c r="I94" s="396"/>
    </row>
    <row r="95" spans="1:11" s="395" customFormat="1" ht="15" customHeight="1">
      <c r="A95" s="496" t="s">
        <v>1106</v>
      </c>
      <c r="B95" s="496"/>
      <c r="C95" s="496"/>
      <c r="D95" s="496"/>
      <c r="E95" s="496"/>
      <c r="F95" s="496"/>
      <c r="G95" s="496"/>
      <c r="I95" s="396"/>
    </row>
    <row r="96" spans="1:11" s="395" customFormat="1" ht="15" customHeight="1">
      <c r="A96" s="397"/>
      <c r="B96" s="393"/>
      <c r="C96" s="394"/>
      <c r="D96" s="394"/>
      <c r="E96" s="394"/>
      <c r="F96" s="393"/>
      <c r="G96" s="393"/>
      <c r="I96" s="396"/>
    </row>
    <row r="97" spans="1:9" s="395" customFormat="1" ht="15" customHeight="1">
      <c r="A97" s="398" t="s">
        <v>1105</v>
      </c>
      <c r="B97" s="393"/>
      <c r="C97" s="394"/>
      <c r="D97" s="394"/>
      <c r="E97" s="394"/>
      <c r="F97" s="393"/>
      <c r="G97" s="393"/>
      <c r="I97" s="396"/>
    </row>
    <row r="98" spans="1:9" s="395" customFormat="1" ht="15" customHeight="1">
      <c r="A98" s="399" t="s">
        <v>1082</v>
      </c>
      <c r="B98" s="400"/>
      <c r="C98" s="400"/>
      <c r="D98" s="394"/>
      <c r="E98" s="394"/>
      <c r="F98" s="393"/>
      <c r="G98" s="393"/>
      <c r="I98" s="396"/>
    </row>
    <row r="99" spans="1:9" s="395" customFormat="1" ht="15" customHeight="1">
      <c r="A99" s="399" t="s">
        <v>1083</v>
      </c>
      <c r="B99" s="393"/>
      <c r="C99" s="394"/>
      <c r="D99" s="394"/>
      <c r="E99" s="394"/>
      <c r="I99" s="396"/>
    </row>
    <row r="100" spans="1:9" s="395" customFormat="1" ht="15" customHeight="1">
      <c r="A100" s="399" t="s">
        <v>1084</v>
      </c>
      <c r="B100" s="393"/>
      <c r="C100" s="394"/>
      <c r="D100" s="394"/>
      <c r="E100" s="394"/>
      <c r="I100" s="396"/>
    </row>
    <row r="101" spans="1:9" s="395" customFormat="1" ht="15" customHeight="1">
      <c r="I101" s="396"/>
    </row>
    <row r="102" spans="1:9" s="395" customFormat="1" ht="15" customHeight="1">
      <c r="A102" s="401" t="s">
        <v>1085</v>
      </c>
      <c r="I102" s="396"/>
    </row>
    <row r="103" spans="1:9" s="395" customFormat="1" ht="15" customHeight="1">
      <c r="A103" s="402" t="s">
        <v>1086</v>
      </c>
      <c r="I103" s="396"/>
    </row>
    <row r="104" spans="1:9" s="395" customFormat="1" ht="15" customHeight="1">
      <c r="A104" s="402" t="s">
        <v>1087</v>
      </c>
      <c r="I104" s="396"/>
    </row>
    <row r="105" spans="1:9" s="395" customFormat="1" ht="15" customHeight="1">
      <c r="A105" s="402" t="s">
        <v>1088</v>
      </c>
      <c r="I105" s="396"/>
    </row>
    <row r="106" spans="1:9" s="395" customFormat="1" ht="15" customHeight="1">
      <c r="A106" s="402" t="s">
        <v>1089</v>
      </c>
      <c r="I106" s="396"/>
    </row>
    <row r="107" spans="1:9" s="395" customFormat="1" ht="15" customHeight="1">
      <c r="A107" s="402" t="s">
        <v>1090</v>
      </c>
      <c r="I107" s="396"/>
    </row>
    <row r="108" spans="1:9" s="395" customFormat="1" ht="15" customHeight="1">
      <c r="A108" s="402" t="s">
        <v>1091</v>
      </c>
      <c r="I108" s="396"/>
    </row>
    <row r="109" spans="1:9" ht="15" customHeight="1"/>
    <row r="110" spans="1:9" ht="15" customHeight="1"/>
    <row r="111" spans="1:9" ht="15" customHeight="1"/>
    <row r="112" spans="1:9" ht="15" customHeight="1"/>
    <row r="113" ht="15" customHeight="1"/>
    <row r="114" ht="15" customHeight="1"/>
    <row r="115" ht="15" customHeight="1"/>
    <row r="116" ht="15" customHeight="1"/>
    <row r="117" ht="15" customHeight="1"/>
    <row r="119" ht="15" customHeight="1"/>
    <row r="120" ht="15" customHeight="1"/>
    <row r="121" ht="15" customHeight="1"/>
    <row r="122" ht="15" customHeight="1"/>
    <row r="123" ht="15" customHeight="1"/>
    <row r="124" ht="15" customHeight="1"/>
    <row r="125"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53" ht="15" customHeight="1"/>
    <row r="154" ht="15" customHeight="1"/>
    <row r="157" ht="15" customHeight="1"/>
    <row r="160" ht="15" customHeight="1"/>
    <row r="161" ht="15" customHeight="1"/>
    <row r="163" ht="15" customHeight="1"/>
    <row r="165" ht="15" customHeight="1"/>
    <row r="168" ht="15" customHeight="1"/>
    <row r="171" ht="15" customHeight="1"/>
  </sheetData>
  <mergeCells count="6">
    <mergeCell ref="I3:J3"/>
    <mergeCell ref="G64:J64"/>
    <mergeCell ref="G3:H3"/>
    <mergeCell ref="B3:E3"/>
    <mergeCell ref="A3:A4"/>
    <mergeCell ref="A95:G95"/>
  </mergeCells>
  <printOptions horizontalCentered="1"/>
  <pageMargins left="0.2" right="0.2" top="0.2" bottom="0.25" header="0.3" footer="0.3"/>
  <pageSetup scale="80" fitToHeight="2" orientation="landscape" r:id="rId1"/>
  <rowBreaks count="2" manualBreakCount="2">
    <brk id="39" max="9" man="1"/>
    <brk id="7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97"/>
  <sheetViews>
    <sheetView zoomScale="90" zoomScaleNormal="90" workbookViewId="0">
      <pane ySplit="4" topLeftCell="A5" activePane="bottomLeft" state="frozen"/>
      <selection pane="bottomLeft" activeCell="A5" sqref="A5"/>
    </sheetView>
  </sheetViews>
  <sheetFormatPr defaultRowHeight="15"/>
  <cols>
    <col min="1" max="1" width="69.7109375" style="5" customWidth="1"/>
    <col min="2" max="2" width="11.42578125" customWidth="1"/>
    <col min="3" max="3" width="11" customWidth="1"/>
    <col min="4" max="4" width="11.28515625" customWidth="1"/>
    <col min="5" max="5" width="13.5703125" customWidth="1"/>
    <col min="6" max="6" width="46.85546875" hidden="1" customWidth="1"/>
    <col min="7" max="8" width="12.42578125" customWidth="1"/>
    <col min="9" max="10" width="13" customWidth="1"/>
  </cols>
  <sheetData>
    <row r="1" spans="1:11" ht="15" customHeight="1">
      <c r="A1" s="497" t="s">
        <v>1068</v>
      </c>
      <c r="B1" s="497"/>
      <c r="C1" s="497"/>
      <c r="D1" s="497"/>
      <c r="E1" s="497"/>
      <c r="F1" s="497"/>
      <c r="G1" s="497"/>
      <c r="H1" s="497"/>
      <c r="I1" s="90"/>
      <c r="J1" s="90"/>
    </row>
    <row r="2" spans="1:11" ht="15" customHeight="1" thickBot="1">
      <c r="A2" s="498" t="s">
        <v>1067</v>
      </c>
      <c r="B2" s="498"/>
      <c r="C2" s="498"/>
      <c r="D2" s="498"/>
      <c r="E2" s="498"/>
      <c r="F2" s="498"/>
      <c r="G2" s="498"/>
      <c r="H2" s="498"/>
      <c r="I2" s="154"/>
      <c r="J2" s="154"/>
    </row>
    <row r="3" spans="1:11" ht="28.5" customHeight="1">
      <c r="A3" s="494" t="s">
        <v>0</v>
      </c>
      <c r="B3" s="499" t="s">
        <v>956</v>
      </c>
      <c r="C3" s="500"/>
      <c r="D3" s="500"/>
      <c r="E3" s="501"/>
      <c r="F3" s="197"/>
      <c r="G3" s="490" t="s">
        <v>1066</v>
      </c>
      <c r="H3" s="493"/>
      <c r="I3" s="502" t="s">
        <v>1004</v>
      </c>
      <c r="J3" s="486"/>
    </row>
    <row r="4" spans="1:11" ht="39">
      <c r="A4" s="504"/>
      <c r="B4" s="419" t="s">
        <v>1</v>
      </c>
      <c r="C4" s="416" t="s">
        <v>2</v>
      </c>
      <c r="D4" s="416" t="s">
        <v>3</v>
      </c>
      <c r="E4" s="417" t="s">
        <v>4</v>
      </c>
      <c r="F4" s="437" t="s">
        <v>0</v>
      </c>
      <c r="G4" s="419" t="s">
        <v>1</v>
      </c>
      <c r="H4" s="420" t="s">
        <v>3</v>
      </c>
      <c r="I4" s="421" t="s">
        <v>1005</v>
      </c>
      <c r="J4" s="422" t="s">
        <v>3</v>
      </c>
    </row>
    <row r="5" spans="1:11" ht="15" customHeight="1">
      <c r="A5" s="64" t="s">
        <v>52</v>
      </c>
      <c r="B5" s="35" t="s">
        <v>5</v>
      </c>
      <c r="C5" s="24" t="s">
        <v>5</v>
      </c>
      <c r="D5" s="24" t="s">
        <v>5</v>
      </c>
      <c r="E5" s="33" t="s">
        <v>5</v>
      </c>
      <c r="F5" s="27" t="s">
        <v>52</v>
      </c>
      <c r="G5" s="39" t="s">
        <v>5</v>
      </c>
      <c r="H5" s="29" t="s">
        <v>5</v>
      </c>
      <c r="I5" s="171"/>
      <c r="J5" s="173"/>
      <c r="K5" s="23"/>
    </row>
    <row r="6" spans="1:11" ht="15" customHeight="1">
      <c r="A6" s="59" t="s">
        <v>1108</v>
      </c>
      <c r="B6" s="36">
        <v>4538414</v>
      </c>
      <c r="C6" s="8" t="s">
        <v>195</v>
      </c>
      <c r="D6" s="7">
        <v>1</v>
      </c>
      <c r="E6" s="31" t="s">
        <v>6</v>
      </c>
      <c r="F6" s="1" t="s">
        <v>886</v>
      </c>
      <c r="G6" s="36">
        <v>3835879</v>
      </c>
      <c r="H6" s="126">
        <v>1</v>
      </c>
      <c r="I6" s="36">
        <f>IF(ISNUMBER(G6),B6-G6,"")</f>
        <v>702535</v>
      </c>
      <c r="J6" s="193">
        <f>IF(ISNUMBER(I6),B6/G6-1,"")</f>
        <v>0.1831483735540147</v>
      </c>
    </row>
    <row r="7" spans="1:11" ht="15" customHeight="1">
      <c r="A7" s="59" t="s">
        <v>1120</v>
      </c>
      <c r="B7" s="36">
        <v>246588</v>
      </c>
      <c r="C7" s="8" t="s">
        <v>196</v>
      </c>
      <c r="D7" s="7">
        <v>5.3999999999999999E-2</v>
      </c>
      <c r="E7" s="31" t="s">
        <v>7</v>
      </c>
      <c r="F7" s="1" t="s">
        <v>887</v>
      </c>
      <c r="G7" s="36">
        <v>196320</v>
      </c>
      <c r="H7" s="126">
        <v>5.0999999999999997E-2</v>
      </c>
      <c r="I7" s="36">
        <f t="shared" ref="I7:I32" si="0">IF(ISNUMBER(G7),B7-G7,"")</f>
        <v>50268</v>
      </c>
      <c r="J7" s="193">
        <f t="shared" ref="J7:J32" si="1">IF(ISNUMBER(I7),B7/G7-1,"")</f>
        <v>0.25605134474327618</v>
      </c>
    </row>
    <row r="8" spans="1:11" ht="15" customHeight="1">
      <c r="A8" s="59" t="s">
        <v>1121</v>
      </c>
      <c r="B8" s="36">
        <v>257356</v>
      </c>
      <c r="C8" s="8" t="s">
        <v>198</v>
      </c>
      <c r="D8" s="7">
        <v>5.7000000000000002E-2</v>
      </c>
      <c r="E8" s="31" t="s">
        <v>7</v>
      </c>
      <c r="F8" s="1" t="s">
        <v>888</v>
      </c>
      <c r="G8" s="36">
        <v>259354</v>
      </c>
      <c r="H8" s="126">
        <v>6.8000000000000005E-2</v>
      </c>
      <c r="I8" s="36">
        <f t="shared" si="0"/>
        <v>-1998</v>
      </c>
      <c r="J8" s="193">
        <f t="shared" si="1"/>
        <v>-7.7037562559282291E-3</v>
      </c>
    </row>
    <row r="9" spans="1:11" ht="15" customHeight="1">
      <c r="A9" s="59" t="s">
        <v>1122</v>
      </c>
      <c r="B9" s="36">
        <v>2042993</v>
      </c>
      <c r="C9" s="8" t="s">
        <v>200</v>
      </c>
      <c r="D9" s="7">
        <v>0.45</v>
      </c>
      <c r="E9" s="31" t="s">
        <v>7</v>
      </c>
      <c r="F9" s="1" t="s">
        <v>889</v>
      </c>
      <c r="G9" s="36">
        <v>1884127</v>
      </c>
      <c r="H9" s="126">
        <v>0.49099999999999999</v>
      </c>
      <c r="I9" s="36">
        <f t="shared" si="0"/>
        <v>158866</v>
      </c>
      <c r="J9" s="193">
        <f t="shared" si="1"/>
        <v>8.4318095330091936E-2</v>
      </c>
    </row>
    <row r="10" spans="1:11" ht="15" customHeight="1">
      <c r="A10" s="59" t="s">
        <v>1123</v>
      </c>
      <c r="B10" s="36">
        <v>1119294</v>
      </c>
      <c r="C10" s="8" t="s">
        <v>201</v>
      </c>
      <c r="D10" s="7">
        <v>0.247</v>
      </c>
      <c r="E10" s="31" t="s">
        <v>7</v>
      </c>
      <c r="F10" s="1" t="s">
        <v>890</v>
      </c>
      <c r="G10" s="36">
        <v>879982</v>
      </c>
      <c r="H10" s="126">
        <v>0.22900000000000001</v>
      </c>
      <c r="I10" s="36">
        <f t="shared" si="0"/>
        <v>239312</v>
      </c>
      <c r="J10" s="193">
        <f t="shared" si="1"/>
        <v>0.27195101717989689</v>
      </c>
    </row>
    <row r="11" spans="1:11" ht="15" customHeight="1">
      <c r="A11" s="59" t="s">
        <v>1124</v>
      </c>
      <c r="B11" s="36">
        <v>872183</v>
      </c>
      <c r="C11" s="8" t="s">
        <v>202</v>
      </c>
      <c r="D11" s="7">
        <v>0.192</v>
      </c>
      <c r="E11" s="31" t="s">
        <v>9</v>
      </c>
      <c r="F11" s="1" t="s">
        <v>891</v>
      </c>
      <c r="G11" s="36">
        <v>616096</v>
      </c>
      <c r="H11" s="126">
        <v>0.161</v>
      </c>
      <c r="I11" s="36">
        <f t="shared" si="0"/>
        <v>256087</v>
      </c>
      <c r="J11" s="193">
        <f t="shared" si="1"/>
        <v>0.4156608710330858</v>
      </c>
    </row>
    <row r="12" spans="1:11" ht="15" customHeight="1">
      <c r="A12" s="59"/>
      <c r="B12" s="36"/>
      <c r="C12" s="8"/>
      <c r="D12" s="7"/>
      <c r="E12" s="31"/>
      <c r="F12" s="1"/>
      <c r="G12" s="36"/>
      <c r="H12" s="126"/>
      <c r="I12" s="169"/>
      <c r="J12" s="168"/>
    </row>
    <row r="13" spans="1:11" ht="15" customHeight="1">
      <c r="A13" s="64" t="s">
        <v>64</v>
      </c>
      <c r="B13" s="35" t="s">
        <v>5</v>
      </c>
      <c r="C13" s="24" t="s">
        <v>5</v>
      </c>
      <c r="D13" s="24" t="s">
        <v>5</v>
      </c>
      <c r="E13" s="33" t="s">
        <v>5</v>
      </c>
      <c r="F13" s="27" t="s">
        <v>64</v>
      </c>
      <c r="G13" s="35" t="s">
        <v>5</v>
      </c>
      <c r="H13" s="33" t="s">
        <v>5</v>
      </c>
      <c r="I13" s="170" t="str">
        <f t="shared" si="0"/>
        <v/>
      </c>
      <c r="J13" s="174" t="str">
        <f t="shared" si="1"/>
        <v/>
      </c>
      <c r="K13" s="23"/>
    </row>
    <row r="14" spans="1:11" ht="15" customHeight="1">
      <c r="A14" s="59" t="s">
        <v>1109</v>
      </c>
      <c r="B14" s="36">
        <v>7127843</v>
      </c>
      <c r="C14" s="8" t="s">
        <v>203</v>
      </c>
      <c r="D14" s="9">
        <v>1</v>
      </c>
      <c r="E14" s="31" t="s">
        <v>6</v>
      </c>
      <c r="F14" s="1" t="s">
        <v>892</v>
      </c>
      <c r="G14" s="36">
        <v>5500767</v>
      </c>
      <c r="H14" s="126">
        <v>1</v>
      </c>
      <c r="I14" s="36">
        <f t="shared" si="0"/>
        <v>1627076</v>
      </c>
      <c r="J14" s="193">
        <f t="shared" si="1"/>
        <v>0.29579075063532057</v>
      </c>
    </row>
    <row r="15" spans="1:11" ht="15" customHeight="1">
      <c r="A15" s="59" t="s">
        <v>1125</v>
      </c>
      <c r="B15" s="36">
        <v>1889958</v>
      </c>
      <c r="C15" s="8" t="s">
        <v>204</v>
      </c>
      <c r="D15" s="7">
        <v>0.26500000000000001</v>
      </c>
      <c r="E15" s="31" t="s">
        <v>9</v>
      </c>
      <c r="F15" s="1" t="s">
        <v>893</v>
      </c>
      <c r="G15" s="36">
        <v>1791232</v>
      </c>
      <c r="H15" s="126">
        <v>0.32600000000000001</v>
      </c>
      <c r="I15" s="36">
        <f t="shared" si="0"/>
        <v>98726</v>
      </c>
      <c r="J15" s="193">
        <f t="shared" si="1"/>
        <v>5.5116255180791773E-2</v>
      </c>
    </row>
    <row r="16" spans="1:11" ht="15" customHeight="1">
      <c r="A16" s="59" t="s">
        <v>1126</v>
      </c>
      <c r="B16" s="36">
        <v>1177746</v>
      </c>
      <c r="C16" s="8" t="s">
        <v>205</v>
      </c>
      <c r="D16" s="7">
        <v>0.16500000000000001</v>
      </c>
      <c r="E16" s="31" t="s">
        <v>7</v>
      </c>
      <c r="F16" s="1" t="s">
        <v>894</v>
      </c>
      <c r="G16" s="36">
        <v>1141744</v>
      </c>
      <c r="H16" s="126">
        <v>0.20799999999999999</v>
      </c>
      <c r="I16" s="36">
        <f t="shared" si="0"/>
        <v>36002</v>
      </c>
      <c r="J16" s="193">
        <f t="shared" si="1"/>
        <v>3.153246261859044E-2</v>
      </c>
    </row>
    <row r="17" spans="1:11" ht="15" customHeight="1">
      <c r="A17" s="59" t="s">
        <v>1127</v>
      </c>
      <c r="B17" s="36">
        <v>1763272</v>
      </c>
      <c r="C17" s="8" t="s">
        <v>206</v>
      </c>
      <c r="D17" s="7">
        <v>0.247</v>
      </c>
      <c r="E17" s="31" t="s">
        <v>7</v>
      </c>
      <c r="F17" s="1" t="s">
        <v>895</v>
      </c>
      <c r="G17" s="36">
        <v>1070849</v>
      </c>
      <c r="H17" s="126">
        <v>0.19500000000000001</v>
      </c>
      <c r="I17" s="36">
        <f t="shared" si="0"/>
        <v>692423</v>
      </c>
      <c r="J17" s="193">
        <f t="shared" si="1"/>
        <v>0.64661124024022065</v>
      </c>
    </row>
    <row r="18" spans="1:11" ht="15" customHeight="1">
      <c r="A18" s="59" t="s">
        <v>1128</v>
      </c>
      <c r="B18" s="36">
        <v>1199140</v>
      </c>
      <c r="C18" s="8" t="s">
        <v>207</v>
      </c>
      <c r="D18" s="7">
        <v>0.16800000000000001</v>
      </c>
      <c r="E18" s="31" t="s">
        <v>7</v>
      </c>
      <c r="F18" s="1" t="s">
        <v>896</v>
      </c>
      <c r="G18" s="36">
        <v>843376</v>
      </c>
      <c r="H18" s="126">
        <v>0.153</v>
      </c>
      <c r="I18" s="36">
        <f t="shared" si="0"/>
        <v>355764</v>
      </c>
      <c r="J18" s="193">
        <f t="shared" si="1"/>
        <v>0.42183320369562338</v>
      </c>
    </row>
    <row r="19" spans="1:11" ht="15" customHeight="1">
      <c r="A19" s="59" t="s">
        <v>1129</v>
      </c>
      <c r="B19" s="36">
        <v>367442</v>
      </c>
      <c r="C19" s="8" t="s">
        <v>208</v>
      </c>
      <c r="D19" s="7">
        <v>5.1999999999999998E-2</v>
      </c>
      <c r="E19" s="31" t="s">
        <v>7</v>
      </c>
      <c r="F19" s="1" t="s">
        <v>897</v>
      </c>
      <c r="G19" s="36">
        <v>227594</v>
      </c>
      <c r="H19" s="126">
        <v>4.1000000000000002E-2</v>
      </c>
      <c r="I19" s="36">
        <f t="shared" si="0"/>
        <v>139848</v>
      </c>
      <c r="J19" s="193">
        <f t="shared" si="1"/>
        <v>0.61446259567475425</v>
      </c>
    </row>
    <row r="20" spans="1:11" ht="15" customHeight="1">
      <c r="A20" s="59" t="s">
        <v>1130</v>
      </c>
      <c r="B20" s="36">
        <v>515932</v>
      </c>
      <c r="C20" s="8" t="s">
        <v>210</v>
      </c>
      <c r="D20" s="7">
        <v>7.1999999999999995E-2</v>
      </c>
      <c r="E20" s="31" t="s">
        <v>7</v>
      </c>
      <c r="F20" s="1" t="s">
        <v>898</v>
      </c>
      <c r="G20" s="36">
        <v>284020</v>
      </c>
      <c r="H20" s="126">
        <v>5.1999999999999998E-2</v>
      </c>
      <c r="I20" s="36">
        <f t="shared" si="0"/>
        <v>231912</v>
      </c>
      <c r="J20" s="193">
        <f t="shared" si="1"/>
        <v>0.81653404689810571</v>
      </c>
    </row>
    <row r="21" spans="1:11" ht="15" customHeight="1">
      <c r="A21" s="59" t="s">
        <v>1131</v>
      </c>
      <c r="B21" s="36">
        <v>214353</v>
      </c>
      <c r="C21" s="8" t="s">
        <v>211</v>
      </c>
      <c r="D21" s="7">
        <v>0.03</v>
      </c>
      <c r="E21" s="31" t="s">
        <v>7</v>
      </c>
      <c r="F21" s="1" t="s">
        <v>899</v>
      </c>
      <c r="G21" s="36">
        <v>141952</v>
      </c>
      <c r="H21" s="126">
        <v>2.5999999999999999E-2</v>
      </c>
      <c r="I21" s="36">
        <f t="shared" si="0"/>
        <v>72401</v>
      </c>
      <c r="J21" s="193">
        <f t="shared" si="1"/>
        <v>0.51003860459873751</v>
      </c>
    </row>
    <row r="22" spans="1:11" ht="6" customHeight="1">
      <c r="A22" s="59"/>
      <c r="B22" s="36"/>
      <c r="C22" s="8"/>
      <c r="D22" s="7"/>
      <c r="E22" s="31"/>
      <c r="F22" s="1"/>
      <c r="G22" s="36"/>
      <c r="H22" s="126"/>
      <c r="I22" s="169"/>
      <c r="J22" s="168"/>
    </row>
    <row r="23" spans="1:11" ht="15" customHeight="1">
      <c r="A23" s="59" t="s">
        <v>1132</v>
      </c>
      <c r="B23" s="89" t="s">
        <v>6</v>
      </c>
      <c r="C23" s="8" t="s">
        <v>6</v>
      </c>
      <c r="D23" s="7">
        <v>0.56999999999999995</v>
      </c>
      <c r="E23" s="31" t="s">
        <v>9</v>
      </c>
      <c r="F23" s="1" t="s">
        <v>900</v>
      </c>
      <c r="G23" s="40" t="s">
        <v>6</v>
      </c>
      <c r="H23" s="126">
        <v>0.46700000000000003</v>
      </c>
      <c r="I23" s="281" t="s">
        <v>6</v>
      </c>
      <c r="J23" s="280">
        <f>D23-H23</f>
        <v>0.10299999999999992</v>
      </c>
    </row>
    <row r="24" spans="1:11" ht="15" customHeight="1">
      <c r="A24" s="59" t="s">
        <v>1133</v>
      </c>
      <c r="B24" s="89" t="s">
        <v>6</v>
      </c>
      <c r="C24" s="8" t="s">
        <v>6</v>
      </c>
      <c r="D24" s="7">
        <v>0.10199999999999999</v>
      </c>
      <c r="E24" s="31" t="s">
        <v>7</v>
      </c>
      <c r="F24" s="1" t="s">
        <v>901</v>
      </c>
      <c r="G24" s="40" t="s">
        <v>6</v>
      </c>
      <c r="H24" s="126">
        <v>7.6999999999999999E-2</v>
      </c>
      <c r="I24" s="282" t="s">
        <v>6</v>
      </c>
      <c r="J24" s="280">
        <f>D24-H24</f>
        <v>2.4999999999999994E-2</v>
      </c>
    </row>
    <row r="25" spans="1:11" ht="15" customHeight="1">
      <c r="A25" s="59"/>
      <c r="B25" s="89"/>
      <c r="C25" s="8"/>
      <c r="D25" s="7"/>
      <c r="E25" s="31"/>
      <c r="F25" s="1"/>
      <c r="G25" s="40"/>
      <c r="H25" s="126"/>
      <c r="I25" s="167"/>
      <c r="J25" s="168"/>
    </row>
    <row r="26" spans="1:11" ht="15" customHeight="1">
      <c r="A26" s="64" t="s">
        <v>126</v>
      </c>
      <c r="B26" s="35" t="s">
        <v>5</v>
      </c>
      <c r="C26" s="24" t="s">
        <v>5</v>
      </c>
      <c r="D26" s="24" t="s">
        <v>5</v>
      </c>
      <c r="E26" s="33" t="s">
        <v>5</v>
      </c>
      <c r="F26" s="27" t="s">
        <v>126</v>
      </c>
      <c r="G26" s="35" t="s">
        <v>5</v>
      </c>
      <c r="H26" s="33" t="s">
        <v>5</v>
      </c>
      <c r="I26" s="175" t="str">
        <f t="shared" si="0"/>
        <v/>
      </c>
      <c r="J26" s="174" t="str">
        <f t="shared" si="1"/>
        <v/>
      </c>
      <c r="K26" s="23"/>
    </row>
    <row r="27" spans="1:11" ht="15" customHeight="1">
      <c r="A27" s="59" t="s">
        <v>995</v>
      </c>
      <c r="B27" s="36">
        <v>12121689</v>
      </c>
      <c r="C27" s="8" t="s">
        <v>237</v>
      </c>
      <c r="D27" s="7">
        <v>1</v>
      </c>
      <c r="E27" s="31" t="s">
        <v>6</v>
      </c>
      <c r="F27" s="1" t="s">
        <v>907</v>
      </c>
      <c r="G27" s="36">
        <v>9792887</v>
      </c>
      <c r="H27" s="126">
        <v>1</v>
      </c>
      <c r="I27" s="36">
        <f t="shared" si="0"/>
        <v>2328802</v>
      </c>
      <c r="J27" s="193">
        <f t="shared" si="1"/>
        <v>0.23780546022842897</v>
      </c>
    </row>
    <row r="28" spans="1:11" ht="15" customHeight="1">
      <c r="A28" s="59" t="s">
        <v>128</v>
      </c>
      <c r="B28" s="36">
        <v>2790012</v>
      </c>
      <c r="C28" s="8" t="s">
        <v>238</v>
      </c>
      <c r="D28" s="7">
        <v>0.23</v>
      </c>
      <c r="E28" s="31" t="s">
        <v>9</v>
      </c>
      <c r="F28" s="1" t="s">
        <v>924</v>
      </c>
      <c r="G28" s="36">
        <v>2119947</v>
      </c>
      <c r="H28" s="126">
        <v>0.216</v>
      </c>
      <c r="I28" s="36">
        <f t="shared" si="0"/>
        <v>670065</v>
      </c>
      <c r="J28" s="193">
        <f t="shared" si="1"/>
        <v>0.31607629813386851</v>
      </c>
    </row>
    <row r="29" spans="1:11" ht="15" customHeight="1">
      <c r="A29" s="59" t="s">
        <v>131</v>
      </c>
      <c r="B29" s="36">
        <v>9331677</v>
      </c>
      <c r="C29" s="8" t="s">
        <v>239</v>
      </c>
      <c r="D29" s="7">
        <v>0.77</v>
      </c>
      <c r="E29" s="31" t="s">
        <v>9</v>
      </c>
      <c r="F29" s="1" t="s">
        <v>925</v>
      </c>
      <c r="G29" s="36">
        <v>7672940</v>
      </c>
      <c r="H29" s="126">
        <v>0.78400000000000003</v>
      </c>
      <c r="I29" s="36">
        <f t="shared" si="0"/>
        <v>1658737</v>
      </c>
      <c r="J29" s="193">
        <f t="shared" si="1"/>
        <v>0.21618010827661882</v>
      </c>
    </row>
    <row r="30" spans="1:11" ht="15" customHeight="1">
      <c r="A30" s="59" t="s">
        <v>134</v>
      </c>
      <c r="B30" s="36">
        <v>4553611</v>
      </c>
      <c r="C30" s="8" t="s">
        <v>240</v>
      </c>
      <c r="D30" s="7">
        <v>0.376</v>
      </c>
      <c r="E30" s="31" t="s">
        <v>7</v>
      </c>
      <c r="F30" s="1" t="s">
        <v>134</v>
      </c>
      <c r="G30" s="36">
        <v>4194494</v>
      </c>
      <c r="H30" s="126">
        <v>0.42799999999999999</v>
      </c>
      <c r="I30" s="36">
        <f t="shared" si="0"/>
        <v>359117</v>
      </c>
      <c r="J30" s="193">
        <f t="shared" si="1"/>
        <v>8.5616286493674698E-2</v>
      </c>
    </row>
    <row r="31" spans="1:11" ht="15" customHeight="1">
      <c r="A31" s="59" t="s">
        <v>137</v>
      </c>
      <c r="B31" s="36">
        <v>9296159</v>
      </c>
      <c r="C31" s="8" t="s">
        <v>241</v>
      </c>
      <c r="D31" s="7">
        <v>0.76700000000000002</v>
      </c>
      <c r="E31" s="31" t="s">
        <v>9</v>
      </c>
      <c r="F31" s="1" t="s">
        <v>926</v>
      </c>
      <c r="G31" s="36">
        <v>7632920</v>
      </c>
      <c r="H31" s="126">
        <v>0.77900000000000003</v>
      </c>
      <c r="I31" s="36">
        <f t="shared" si="0"/>
        <v>1663239</v>
      </c>
      <c r="J31" s="193">
        <f t="shared" si="1"/>
        <v>0.21790337118691139</v>
      </c>
    </row>
    <row r="32" spans="1:11" ht="15" customHeight="1">
      <c r="A32" s="59" t="s">
        <v>134</v>
      </c>
      <c r="B32" s="36">
        <v>4543135</v>
      </c>
      <c r="C32" s="8" t="s">
        <v>242</v>
      </c>
      <c r="D32" s="7">
        <v>0.375</v>
      </c>
      <c r="E32" s="31" t="s">
        <v>7</v>
      </c>
      <c r="F32" s="1" t="s">
        <v>927</v>
      </c>
      <c r="G32" s="36">
        <v>4176600</v>
      </c>
      <c r="H32" s="126">
        <v>0.42599999999999999</v>
      </c>
      <c r="I32" s="36">
        <f t="shared" si="0"/>
        <v>366535</v>
      </c>
      <c r="J32" s="193">
        <f t="shared" si="1"/>
        <v>8.7759182109850009E-2</v>
      </c>
    </row>
    <row r="33" spans="1:11" ht="15" customHeight="1">
      <c r="A33" s="59" t="s">
        <v>142</v>
      </c>
      <c r="B33" s="36">
        <v>16064</v>
      </c>
      <c r="C33" s="8" t="s">
        <v>244</v>
      </c>
      <c r="D33" s="7">
        <v>1E-3</v>
      </c>
      <c r="E33" s="31" t="s">
        <v>7</v>
      </c>
      <c r="F33" s="1" t="s">
        <v>928</v>
      </c>
      <c r="G33" s="36">
        <v>17959</v>
      </c>
      <c r="H33" s="126">
        <v>2E-3</v>
      </c>
      <c r="I33" s="36">
        <f t="shared" ref="I33:I92" si="2">IF(ISNUMBER(G33),B33-G33,"")</f>
        <v>-1895</v>
      </c>
      <c r="J33" s="193">
        <f t="shared" ref="J33:J92" si="3">IF(ISNUMBER(I33),B33/G33-1,"")</f>
        <v>-0.10551812461718357</v>
      </c>
    </row>
    <row r="34" spans="1:11" ht="15" customHeight="1">
      <c r="A34" s="59" t="s">
        <v>134</v>
      </c>
      <c r="B34" s="36">
        <v>3343</v>
      </c>
      <c r="C34" s="8" t="s">
        <v>246</v>
      </c>
      <c r="D34" s="7">
        <v>0</v>
      </c>
      <c r="E34" s="31" t="s">
        <v>7</v>
      </c>
      <c r="F34" s="1" t="s">
        <v>927</v>
      </c>
      <c r="G34" s="36">
        <v>5287</v>
      </c>
      <c r="H34" s="126">
        <v>1E-3</v>
      </c>
      <c r="I34" s="36">
        <f t="shared" si="2"/>
        <v>-1944</v>
      </c>
      <c r="J34" s="193">
        <f t="shared" si="3"/>
        <v>-0.36769434461887651</v>
      </c>
    </row>
    <row r="35" spans="1:11" ht="15" customHeight="1">
      <c r="A35" s="59" t="s">
        <v>147</v>
      </c>
      <c r="B35" s="36">
        <v>14279</v>
      </c>
      <c r="C35" s="8" t="s">
        <v>247</v>
      </c>
      <c r="D35" s="7">
        <v>1E-3</v>
      </c>
      <c r="E35" s="31" t="s">
        <v>7</v>
      </c>
      <c r="F35" s="1" t="s">
        <v>929</v>
      </c>
      <c r="G35" s="36">
        <v>10636</v>
      </c>
      <c r="H35" s="126">
        <v>1E-3</v>
      </c>
      <c r="I35" s="36">
        <f t="shared" si="2"/>
        <v>3643</v>
      </c>
      <c r="J35" s="193">
        <f t="shared" si="3"/>
        <v>0.34251598345242562</v>
      </c>
    </row>
    <row r="36" spans="1:11" ht="15" customHeight="1">
      <c r="A36" s="59" t="s">
        <v>134</v>
      </c>
      <c r="B36" s="36">
        <v>4264</v>
      </c>
      <c r="C36" s="8" t="s">
        <v>248</v>
      </c>
      <c r="D36" s="7">
        <v>0</v>
      </c>
      <c r="E36" s="31" t="s">
        <v>7</v>
      </c>
      <c r="F36" s="3" t="s">
        <v>927</v>
      </c>
      <c r="G36" s="41">
        <v>4125</v>
      </c>
      <c r="H36" s="127">
        <v>0</v>
      </c>
      <c r="I36" s="36">
        <f t="shared" si="2"/>
        <v>139</v>
      </c>
      <c r="J36" s="193">
        <f t="shared" si="3"/>
        <v>3.3696969696969781E-2</v>
      </c>
    </row>
    <row r="37" spans="1:11" ht="15" customHeight="1">
      <c r="A37" s="59" t="s">
        <v>152</v>
      </c>
      <c r="B37" s="36">
        <v>5175</v>
      </c>
      <c r="C37" s="8" t="s">
        <v>249</v>
      </c>
      <c r="D37" s="7">
        <v>0</v>
      </c>
      <c r="E37" s="31" t="s">
        <v>7</v>
      </c>
      <c r="F37" s="176"/>
      <c r="G37" s="41">
        <v>11425</v>
      </c>
      <c r="H37" s="128">
        <v>1.1666631096631666E-3</v>
      </c>
      <c r="I37" s="36">
        <f t="shared" si="2"/>
        <v>-6250</v>
      </c>
      <c r="J37" s="193">
        <f t="shared" si="3"/>
        <v>-0.54704595185995619</v>
      </c>
    </row>
    <row r="38" spans="1:11" ht="15" customHeight="1">
      <c r="A38" s="59" t="s">
        <v>134</v>
      </c>
      <c r="B38" s="36">
        <v>2869</v>
      </c>
      <c r="C38" s="8" t="s">
        <v>250</v>
      </c>
      <c r="D38" s="7">
        <v>0</v>
      </c>
      <c r="E38" s="31" t="s">
        <v>7</v>
      </c>
      <c r="F38" s="179"/>
      <c r="G38" s="10">
        <v>8482</v>
      </c>
      <c r="H38" s="128">
        <v>8.6613886180857591E-4</v>
      </c>
      <c r="I38" s="36">
        <f t="shared" si="2"/>
        <v>-5613</v>
      </c>
      <c r="J38" s="193">
        <f t="shared" si="3"/>
        <v>-0.66175430323037021</v>
      </c>
    </row>
    <row r="39" spans="1:11" ht="15" customHeight="1">
      <c r="A39" s="163"/>
      <c r="B39" s="86"/>
      <c r="C39" s="96"/>
      <c r="D39" s="97"/>
      <c r="E39" s="98"/>
      <c r="F39" s="179"/>
      <c r="G39" s="123"/>
      <c r="H39" s="128"/>
      <c r="I39" s="188"/>
      <c r="J39" s="189"/>
    </row>
    <row r="40" spans="1:11" ht="15" customHeight="1">
      <c r="A40" s="465" t="s">
        <v>17</v>
      </c>
      <c r="B40" s="91" t="s">
        <v>5</v>
      </c>
      <c r="C40" s="466" t="s">
        <v>5</v>
      </c>
      <c r="D40" s="466" t="s">
        <v>5</v>
      </c>
      <c r="E40" s="467" t="s">
        <v>5</v>
      </c>
      <c r="F40" s="468" t="s">
        <v>17</v>
      </c>
      <c r="G40" s="43"/>
      <c r="H40" s="129"/>
      <c r="I40" s="190" t="str">
        <f t="shared" si="2"/>
        <v/>
      </c>
      <c r="J40" s="191" t="str">
        <f t="shared" si="3"/>
        <v/>
      </c>
      <c r="K40" s="23"/>
    </row>
    <row r="41" spans="1:11" ht="15" customHeight="1">
      <c r="A41" s="59" t="s">
        <v>996</v>
      </c>
      <c r="B41" s="36">
        <v>4841705</v>
      </c>
      <c r="C41" s="8" t="s">
        <v>163</v>
      </c>
      <c r="D41" s="7">
        <v>1</v>
      </c>
      <c r="E41" s="31" t="s">
        <v>6</v>
      </c>
      <c r="F41" s="21" t="s">
        <v>18</v>
      </c>
      <c r="G41" s="44">
        <v>3816728</v>
      </c>
      <c r="H41" s="127">
        <v>1</v>
      </c>
      <c r="I41" s="36">
        <f t="shared" si="2"/>
        <v>1024977</v>
      </c>
      <c r="J41" s="193">
        <f t="shared" si="3"/>
        <v>0.26854861022320686</v>
      </c>
    </row>
    <row r="42" spans="1:11" ht="15" customHeight="1">
      <c r="A42" s="59" t="s">
        <v>1134</v>
      </c>
      <c r="B42" s="36">
        <v>2171741</v>
      </c>
      <c r="C42" s="8" t="s">
        <v>164</v>
      </c>
      <c r="D42" s="7">
        <v>0.44900000000000001</v>
      </c>
      <c r="E42" s="31" t="s">
        <v>9</v>
      </c>
      <c r="F42" s="21" t="s">
        <v>19</v>
      </c>
      <c r="G42" s="44">
        <v>1509615</v>
      </c>
      <c r="H42" s="127">
        <f>(G42/$G$41)</f>
        <v>0.39552595836014515</v>
      </c>
      <c r="I42" s="36">
        <f t="shared" si="2"/>
        <v>662126</v>
      </c>
      <c r="J42" s="193">
        <f t="shared" si="3"/>
        <v>0.43860586970850179</v>
      </c>
    </row>
    <row r="43" spans="1:11" ht="15" customHeight="1">
      <c r="A43" s="59" t="s">
        <v>1135</v>
      </c>
      <c r="B43" s="36">
        <v>2240589</v>
      </c>
      <c r="C43" s="8" t="s">
        <v>165</v>
      </c>
      <c r="D43" s="7">
        <v>0.46300000000000002</v>
      </c>
      <c r="E43" s="31" t="s">
        <v>9</v>
      </c>
      <c r="F43" s="21" t="s">
        <v>20</v>
      </c>
      <c r="G43" s="44">
        <f>2076580-97049</f>
        <v>1979531</v>
      </c>
      <c r="H43" s="127">
        <f>(G43/$G$41)</f>
        <v>0.51864607590585443</v>
      </c>
      <c r="I43" s="36">
        <f t="shared" si="2"/>
        <v>261058</v>
      </c>
      <c r="J43" s="193">
        <f t="shared" si="3"/>
        <v>0.13187871268497431</v>
      </c>
    </row>
    <row r="44" spans="1:11" ht="15" customHeight="1">
      <c r="A44" s="59" t="s">
        <v>1136</v>
      </c>
      <c r="B44" s="36">
        <v>112572</v>
      </c>
      <c r="C44" s="8" t="s">
        <v>166</v>
      </c>
      <c r="D44" s="7">
        <v>2.3E-2</v>
      </c>
      <c r="E44" s="31" t="s">
        <v>7</v>
      </c>
      <c r="F44" s="21" t="s">
        <v>21</v>
      </c>
      <c r="G44" s="44">
        <v>97049</v>
      </c>
      <c r="H44" s="127">
        <f>(G44/$G$41)</f>
        <v>2.5427276976509722E-2</v>
      </c>
      <c r="I44" s="36">
        <f t="shared" si="2"/>
        <v>15523</v>
      </c>
      <c r="J44" s="193">
        <f t="shared" si="3"/>
        <v>0.15995012828571142</v>
      </c>
    </row>
    <row r="45" spans="1:11" ht="15" customHeight="1">
      <c r="A45" s="59" t="s">
        <v>1137</v>
      </c>
      <c r="B45" s="36">
        <v>61714</v>
      </c>
      <c r="C45" s="8" t="s">
        <v>168</v>
      </c>
      <c r="D45" s="7">
        <v>1.2999999999999999E-2</v>
      </c>
      <c r="E45" s="31" t="s">
        <v>7</v>
      </c>
      <c r="F45" s="21" t="s">
        <v>23</v>
      </c>
      <c r="G45" s="44">
        <v>46842</v>
      </c>
      <c r="H45" s="127">
        <f>(G45/$G$41)</f>
        <v>1.2272815877893316E-2</v>
      </c>
      <c r="I45" s="36">
        <f t="shared" si="2"/>
        <v>14872</v>
      </c>
      <c r="J45" s="193">
        <f t="shared" si="3"/>
        <v>0.31749284829853552</v>
      </c>
    </row>
    <row r="46" spans="1:11" ht="15" customHeight="1">
      <c r="A46" s="59" t="s">
        <v>1138</v>
      </c>
      <c r="B46" s="36">
        <v>255089</v>
      </c>
      <c r="C46" s="8" t="s">
        <v>169</v>
      </c>
      <c r="D46" s="7">
        <v>5.2999999999999999E-2</v>
      </c>
      <c r="E46" s="31" t="s">
        <v>7</v>
      </c>
      <c r="F46" s="21" t="s">
        <v>25</v>
      </c>
      <c r="G46" s="44">
        <v>183691</v>
      </c>
      <c r="H46" s="127">
        <f>(G46/$G$41)</f>
        <v>4.812787287959739E-2</v>
      </c>
      <c r="I46" s="36">
        <f t="shared" si="2"/>
        <v>71398</v>
      </c>
      <c r="J46" s="193">
        <f t="shared" si="3"/>
        <v>0.38868534658747578</v>
      </c>
    </row>
    <row r="47" spans="1:11" ht="15" customHeight="1">
      <c r="A47" s="59" t="s">
        <v>997</v>
      </c>
      <c r="B47" s="36">
        <v>4744618</v>
      </c>
      <c r="C47" s="8" t="s">
        <v>171</v>
      </c>
      <c r="D47" s="7">
        <v>1</v>
      </c>
      <c r="E47" s="31" t="s">
        <v>6</v>
      </c>
      <c r="F47" s="21" t="s">
        <v>27</v>
      </c>
      <c r="G47" s="44">
        <v>3673822</v>
      </c>
      <c r="H47" s="127">
        <v>1</v>
      </c>
      <c r="I47" s="36">
        <f t="shared" si="2"/>
        <v>1070796</v>
      </c>
      <c r="J47" s="193">
        <f t="shared" si="3"/>
        <v>0.29146648912222739</v>
      </c>
    </row>
    <row r="48" spans="1:11" ht="15" customHeight="1">
      <c r="A48" s="59" t="s">
        <v>1139</v>
      </c>
      <c r="B48" s="36">
        <v>1775902</v>
      </c>
      <c r="C48" s="8" t="s">
        <v>172</v>
      </c>
      <c r="D48" s="7">
        <v>0.374</v>
      </c>
      <c r="E48" s="31" t="s">
        <v>9</v>
      </c>
      <c r="F48" s="21" t="s">
        <v>19</v>
      </c>
      <c r="G48" s="44">
        <v>1164400</v>
      </c>
      <c r="H48" s="127">
        <f>G48/$G$47</f>
        <v>0.31694513234446309</v>
      </c>
      <c r="I48" s="36">
        <f t="shared" si="2"/>
        <v>611502</v>
      </c>
      <c r="J48" s="193">
        <f t="shared" si="3"/>
        <v>0.52516489178976289</v>
      </c>
    </row>
    <row r="49" spans="1:11" ht="15" customHeight="1">
      <c r="A49" s="59" t="s">
        <v>1135</v>
      </c>
      <c r="B49" s="36">
        <v>2151443</v>
      </c>
      <c r="C49" s="8" t="s">
        <v>174</v>
      </c>
      <c r="D49" s="7">
        <v>0.45300000000000001</v>
      </c>
      <c r="E49" s="31" t="s">
        <v>9</v>
      </c>
      <c r="F49" s="21" t="s">
        <v>20</v>
      </c>
      <c r="G49" s="44">
        <f>2054102-167667</f>
        <v>1886435</v>
      </c>
      <c r="H49" s="127">
        <f>G49/$G$47</f>
        <v>0.51348023938013332</v>
      </c>
      <c r="I49" s="36">
        <f t="shared" si="2"/>
        <v>265008</v>
      </c>
      <c r="J49" s="193">
        <f t="shared" si="3"/>
        <v>0.14048085409780886</v>
      </c>
    </row>
    <row r="50" spans="1:11" ht="15" customHeight="1">
      <c r="A50" s="59" t="s">
        <v>1136</v>
      </c>
      <c r="B50" s="36">
        <v>199677</v>
      </c>
      <c r="C50" s="8" t="s">
        <v>176</v>
      </c>
      <c r="D50" s="7">
        <v>4.2000000000000003E-2</v>
      </c>
      <c r="E50" s="31" t="s">
        <v>7</v>
      </c>
      <c r="F50" s="21" t="s">
        <v>21</v>
      </c>
      <c r="G50" s="44">
        <v>167667</v>
      </c>
      <c r="H50" s="127">
        <f>G50/$G$47</f>
        <v>4.5638302563379501E-2</v>
      </c>
      <c r="I50" s="36">
        <f t="shared" si="2"/>
        <v>32010</v>
      </c>
      <c r="J50" s="193">
        <f t="shared" si="3"/>
        <v>0.19091413337150431</v>
      </c>
    </row>
    <row r="51" spans="1:11" ht="15" customHeight="1">
      <c r="A51" s="59" t="s">
        <v>1137</v>
      </c>
      <c r="B51" s="36">
        <v>240858</v>
      </c>
      <c r="C51" s="8" t="s">
        <v>178</v>
      </c>
      <c r="D51" s="7">
        <v>5.0999999999999997E-2</v>
      </c>
      <c r="E51" s="31" t="s">
        <v>7</v>
      </c>
      <c r="F51" s="21" t="s">
        <v>23</v>
      </c>
      <c r="G51" s="44">
        <v>189343</v>
      </c>
      <c r="H51" s="127">
        <f>G51/$G$47</f>
        <v>5.1538425106061207E-2</v>
      </c>
      <c r="I51" s="36">
        <f t="shared" si="2"/>
        <v>51515</v>
      </c>
      <c r="J51" s="193">
        <f t="shared" si="3"/>
        <v>0.27207237658640659</v>
      </c>
    </row>
    <row r="52" spans="1:11" ht="15" customHeight="1">
      <c r="A52" s="59" t="s">
        <v>1138</v>
      </c>
      <c r="B52" s="36">
        <v>376738</v>
      </c>
      <c r="C52" s="8" t="s">
        <v>179</v>
      </c>
      <c r="D52" s="7">
        <v>7.9000000000000001E-2</v>
      </c>
      <c r="E52" s="31" t="s">
        <v>7</v>
      </c>
      <c r="F52" s="21" t="s">
        <v>25</v>
      </c>
      <c r="G52" s="44">
        <v>265977</v>
      </c>
      <c r="H52" s="127">
        <f>G52/$G$47</f>
        <v>7.2397900605962948E-2</v>
      </c>
      <c r="I52" s="36">
        <f t="shared" si="2"/>
        <v>110761</v>
      </c>
      <c r="J52" s="193">
        <f t="shared" si="3"/>
        <v>0.41643074401170033</v>
      </c>
    </row>
    <row r="53" spans="1:11" ht="15" customHeight="1">
      <c r="A53" s="59"/>
      <c r="B53" s="36"/>
      <c r="C53" s="8"/>
      <c r="D53" s="134"/>
      <c r="E53" s="31"/>
      <c r="F53" s="21"/>
      <c r="G53" s="45"/>
      <c r="H53" s="127"/>
      <c r="I53" s="177"/>
      <c r="J53" s="178"/>
    </row>
    <row r="54" spans="1:11" ht="15" customHeight="1">
      <c r="A54" s="64" t="s">
        <v>33</v>
      </c>
      <c r="B54" s="35" t="s">
        <v>5</v>
      </c>
      <c r="C54" s="24" t="s">
        <v>5</v>
      </c>
      <c r="D54" s="24" t="s">
        <v>5</v>
      </c>
      <c r="E54" s="33" t="s">
        <v>5</v>
      </c>
      <c r="F54" s="27" t="s">
        <v>902</v>
      </c>
      <c r="G54" s="35" t="s">
        <v>5</v>
      </c>
      <c r="H54" s="33" t="s">
        <v>5</v>
      </c>
      <c r="I54" s="180" t="str">
        <f t="shared" si="2"/>
        <v/>
      </c>
      <c r="J54" s="181" t="str">
        <f t="shared" si="3"/>
        <v/>
      </c>
      <c r="K54" s="23"/>
    </row>
    <row r="55" spans="1:11">
      <c r="A55" s="217" t="s">
        <v>998</v>
      </c>
      <c r="B55" s="208">
        <v>506827</v>
      </c>
      <c r="C55" s="18" t="s">
        <v>180</v>
      </c>
      <c r="D55" s="211">
        <v>1</v>
      </c>
      <c r="E55" s="125" t="s">
        <v>6</v>
      </c>
      <c r="F55" s="212" t="s">
        <v>903</v>
      </c>
      <c r="G55" s="213">
        <v>426387</v>
      </c>
      <c r="H55" s="214">
        <v>1</v>
      </c>
      <c r="I55" s="208">
        <f t="shared" si="2"/>
        <v>80440</v>
      </c>
      <c r="J55" s="210">
        <f t="shared" si="3"/>
        <v>0.18865490739633239</v>
      </c>
    </row>
    <row r="56" spans="1:11" ht="15" customHeight="1">
      <c r="A56" s="59" t="s">
        <v>35</v>
      </c>
      <c r="B56" s="36">
        <v>137870</v>
      </c>
      <c r="C56" s="8" t="s">
        <v>181</v>
      </c>
      <c r="D56" s="8" t="s">
        <v>101</v>
      </c>
      <c r="E56" s="31" t="s">
        <v>32</v>
      </c>
      <c r="F56" s="1" t="s">
        <v>904</v>
      </c>
      <c r="G56" s="44">
        <v>123178</v>
      </c>
      <c r="H56" s="130">
        <v>0.28899999999999998</v>
      </c>
      <c r="I56" s="36">
        <f t="shared" si="2"/>
        <v>14692</v>
      </c>
      <c r="J56" s="193">
        <f t="shared" si="3"/>
        <v>0.11927454577927876</v>
      </c>
    </row>
    <row r="57" spans="1:11" ht="15" customHeight="1">
      <c r="A57" s="59" t="s">
        <v>1003</v>
      </c>
      <c r="B57" s="89" t="s">
        <v>5</v>
      </c>
      <c r="C57" s="8" t="s">
        <v>5</v>
      </c>
      <c r="D57" s="8" t="s">
        <v>5</v>
      </c>
      <c r="E57" s="31" t="s">
        <v>5</v>
      </c>
      <c r="F57" s="90"/>
      <c r="G57" s="122"/>
      <c r="H57" s="131"/>
      <c r="I57" s="184" t="str">
        <f t="shared" si="2"/>
        <v/>
      </c>
      <c r="J57" s="185" t="str">
        <f t="shared" si="3"/>
        <v/>
      </c>
    </row>
    <row r="58" spans="1:11" ht="15" customHeight="1">
      <c r="A58" s="59" t="s">
        <v>40</v>
      </c>
      <c r="B58" s="36">
        <v>32250</v>
      </c>
      <c r="C58" s="8" t="s">
        <v>182</v>
      </c>
      <c r="D58" s="8" t="s">
        <v>183</v>
      </c>
      <c r="E58" s="31" t="s">
        <v>48</v>
      </c>
      <c r="F58" s="1" t="s">
        <v>40</v>
      </c>
      <c r="G58" s="41">
        <v>33570</v>
      </c>
      <c r="H58" s="186">
        <v>7.9000000000000001E-2</v>
      </c>
      <c r="I58" s="41">
        <f t="shared" si="2"/>
        <v>-1320</v>
      </c>
      <c r="J58" s="193">
        <f t="shared" si="3"/>
        <v>-3.9320822162645208E-2</v>
      </c>
    </row>
    <row r="59" spans="1:11" ht="15" customHeight="1">
      <c r="A59" s="59" t="s">
        <v>42</v>
      </c>
      <c r="B59" s="36">
        <v>34606</v>
      </c>
      <c r="C59" s="8" t="s">
        <v>184</v>
      </c>
      <c r="D59" s="8" t="s">
        <v>185</v>
      </c>
      <c r="E59" s="31" t="s">
        <v>48</v>
      </c>
      <c r="F59" s="1" t="s">
        <v>42</v>
      </c>
      <c r="G59" s="41">
        <v>30500</v>
      </c>
      <c r="H59" s="186">
        <v>7.1999999999999995E-2</v>
      </c>
      <c r="I59" s="41">
        <f t="shared" si="2"/>
        <v>4106</v>
      </c>
      <c r="J59" s="193">
        <f t="shared" si="3"/>
        <v>0.13462295081967213</v>
      </c>
    </row>
    <row r="60" spans="1:11" ht="15" customHeight="1">
      <c r="A60" s="59" t="s">
        <v>45</v>
      </c>
      <c r="B60" s="36">
        <v>22452</v>
      </c>
      <c r="C60" s="8" t="s">
        <v>186</v>
      </c>
      <c r="D60" s="8" t="s">
        <v>85</v>
      </c>
      <c r="E60" s="31" t="s">
        <v>48</v>
      </c>
      <c r="F60" s="3" t="s">
        <v>45</v>
      </c>
      <c r="G60" s="41">
        <v>19704</v>
      </c>
      <c r="H60" s="186">
        <v>4.5999999999999999E-2</v>
      </c>
      <c r="I60" s="41">
        <f t="shared" si="2"/>
        <v>2748</v>
      </c>
      <c r="J60" s="193">
        <f t="shared" si="3"/>
        <v>0.13946406820950052</v>
      </c>
    </row>
    <row r="61" spans="1:11" ht="15" customHeight="1">
      <c r="A61" s="59" t="s">
        <v>47</v>
      </c>
      <c r="B61" s="36">
        <v>48562</v>
      </c>
      <c r="C61" s="8" t="s">
        <v>187</v>
      </c>
      <c r="D61" s="8" t="s">
        <v>188</v>
      </c>
      <c r="E61" s="31" t="s">
        <v>38</v>
      </c>
      <c r="F61" s="187" t="s">
        <v>47</v>
      </c>
      <c r="G61" s="44">
        <v>39404</v>
      </c>
      <c r="H61" s="132">
        <v>9.1999999999999998E-2</v>
      </c>
      <c r="I61" s="41">
        <f t="shared" si="2"/>
        <v>9158</v>
      </c>
      <c r="J61" s="193">
        <f t="shared" si="3"/>
        <v>0.23241295299969544</v>
      </c>
    </row>
    <row r="62" spans="1:11" ht="6.75" customHeight="1">
      <c r="A62" s="59"/>
      <c r="B62" s="36"/>
      <c r="C62" s="8"/>
      <c r="D62" s="8"/>
      <c r="E62" s="31"/>
      <c r="F62" s="2"/>
      <c r="G62" s="44"/>
      <c r="H62" s="132"/>
      <c r="I62" s="41"/>
      <c r="J62" s="193"/>
    </row>
    <row r="63" spans="1:11" ht="15" customHeight="1">
      <c r="A63" s="59" t="s">
        <v>1113</v>
      </c>
      <c r="B63" s="36">
        <v>137870</v>
      </c>
      <c r="C63" s="8" t="s">
        <v>181</v>
      </c>
      <c r="D63" s="403" t="s">
        <v>1007</v>
      </c>
      <c r="E63" s="31" t="s">
        <v>6</v>
      </c>
      <c r="F63" s="1" t="s">
        <v>904</v>
      </c>
      <c r="G63" s="44">
        <v>123178</v>
      </c>
      <c r="H63" s="130">
        <v>0.28899999999999998</v>
      </c>
      <c r="I63" s="36">
        <f>IF(ISNUMBER(G63),B63-G63,"")</f>
        <v>14692</v>
      </c>
      <c r="J63" s="193">
        <f>IF(ISNUMBER(I63),B63/G63-1,"")</f>
        <v>0.11927454577927876</v>
      </c>
    </row>
    <row r="64" spans="1:11" ht="15" customHeight="1">
      <c r="A64" s="59" t="s">
        <v>49</v>
      </c>
      <c r="B64" s="36">
        <v>82727</v>
      </c>
      <c r="C64" s="8" t="s">
        <v>189</v>
      </c>
      <c r="D64" s="8" t="s">
        <v>190</v>
      </c>
      <c r="E64" s="31" t="s">
        <v>191</v>
      </c>
      <c r="F64" s="182"/>
      <c r="G64" s="503" t="s">
        <v>1006</v>
      </c>
      <c r="H64" s="488"/>
      <c r="I64" s="488"/>
      <c r="J64" s="489"/>
    </row>
    <row r="65" spans="1:11" ht="15" customHeight="1">
      <c r="A65" s="59" t="s">
        <v>50</v>
      </c>
      <c r="B65" s="36">
        <v>107284</v>
      </c>
      <c r="C65" s="8" t="s">
        <v>192</v>
      </c>
      <c r="D65" s="8" t="s">
        <v>193</v>
      </c>
      <c r="E65" s="31" t="s">
        <v>194</v>
      </c>
      <c r="F65" s="183"/>
      <c r="G65" s="205"/>
      <c r="H65" s="206"/>
      <c r="I65" s="207"/>
      <c r="J65" s="204"/>
    </row>
    <row r="66" spans="1:11" ht="15" customHeight="1">
      <c r="A66" s="59"/>
      <c r="B66" s="36"/>
      <c r="C66" s="8"/>
      <c r="D66" s="8"/>
      <c r="E66" s="31"/>
      <c r="F66" s="2"/>
      <c r="G66" s="119"/>
      <c r="H66" s="473"/>
      <c r="I66" s="41"/>
      <c r="J66" s="189"/>
    </row>
    <row r="67" spans="1:11" ht="15" customHeight="1">
      <c r="A67" s="64" t="s">
        <v>81</v>
      </c>
      <c r="B67" s="35" t="s">
        <v>5</v>
      </c>
      <c r="C67" s="24" t="s">
        <v>5</v>
      </c>
      <c r="D67" s="24" t="s">
        <v>5</v>
      </c>
      <c r="E67" s="33" t="s">
        <v>5</v>
      </c>
      <c r="F67" s="26" t="s">
        <v>81</v>
      </c>
      <c r="G67" s="124" t="s">
        <v>5</v>
      </c>
      <c r="H67" s="133" t="s">
        <v>5</v>
      </c>
      <c r="I67" s="41" t="str">
        <f t="shared" si="2"/>
        <v/>
      </c>
      <c r="J67" s="191" t="str">
        <f t="shared" si="3"/>
        <v/>
      </c>
      <c r="K67" s="23"/>
    </row>
    <row r="68" spans="1:11" ht="15" customHeight="1">
      <c r="A68" s="59" t="s">
        <v>1110</v>
      </c>
      <c r="B68" s="36">
        <v>8772628</v>
      </c>
      <c r="C68" s="8" t="s">
        <v>213</v>
      </c>
      <c r="D68" s="9">
        <v>1</v>
      </c>
      <c r="E68" s="31" t="s">
        <v>6</v>
      </c>
      <c r="F68" s="1" t="s">
        <v>905</v>
      </c>
      <c r="G68" s="140">
        <v>6903987</v>
      </c>
      <c r="H68" s="192">
        <v>1</v>
      </c>
      <c r="I68" s="41">
        <f t="shared" si="2"/>
        <v>1868641</v>
      </c>
      <c r="J68" s="193">
        <f t="shared" si="3"/>
        <v>0.27066114116379425</v>
      </c>
    </row>
    <row r="69" spans="1:11" ht="15" customHeight="1">
      <c r="A69" s="59" t="s">
        <v>83</v>
      </c>
      <c r="B69" s="36">
        <v>261821</v>
      </c>
      <c r="C69" s="8" t="s">
        <v>214</v>
      </c>
      <c r="D69" s="7">
        <v>0.03</v>
      </c>
      <c r="E69" s="31" t="s">
        <v>7</v>
      </c>
      <c r="F69" s="1" t="s">
        <v>906</v>
      </c>
      <c r="G69" s="36">
        <v>285487</v>
      </c>
      <c r="H69" s="193">
        <v>4.1000000000000002E-2</v>
      </c>
      <c r="I69" s="41">
        <f t="shared" si="2"/>
        <v>-23666</v>
      </c>
      <c r="J69" s="193">
        <f t="shared" si="3"/>
        <v>-8.2896944519365134E-2</v>
      </c>
    </row>
    <row r="70" spans="1:11" ht="15" customHeight="1">
      <c r="A70" s="59"/>
      <c r="B70" s="36"/>
      <c r="C70" s="8"/>
      <c r="D70" s="134"/>
      <c r="E70" s="31"/>
      <c r="F70" s="1"/>
      <c r="G70" s="36"/>
      <c r="H70" s="193"/>
      <c r="I70" s="41"/>
      <c r="J70" s="193"/>
    </row>
    <row r="71" spans="1:11" ht="15" customHeight="1">
      <c r="A71" s="64" t="s">
        <v>909</v>
      </c>
      <c r="B71" s="35" t="s">
        <v>5</v>
      </c>
      <c r="C71" s="24" t="s">
        <v>5</v>
      </c>
      <c r="D71" s="24" t="s">
        <v>5</v>
      </c>
      <c r="E71" s="33" t="s">
        <v>5</v>
      </c>
      <c r="F71" s="27" t="s">
        <v>909</v>
      </c>
      <c r="G71" s="35" t="s">
        <v>5</v>
      </c>
      <c r="H71" s="194" t="s">
        <v>5</v>
      </c>
      <c r="I71" s="41" t="str">
        <f t="shared" si="2"/>
        <v/>
      </c>
      <c r="J71" s="193" t="str">
        <f t="shared" si="3"/>
        <v/>
      </c>
      <c r="K71" s="23"/>
    </row>
    <row r="72" spans="1:11" ht="15" customHeight="1">
      <c r="A72" s="59" t="s">
        <v>1111</v>
      </c>
      <c r="B72" s="36">
        <v>13456157</v>
      </c>
      <c r="C72" s="8" t="s">
        <v>89</v>
      </c>
      <c r="D72" s="9">
        <v>1</v>
      </c>
      <c r="E72" s="31" t="s">
        <v>6</v>
      </c>
      <c r="F72" s="1" t="s">
        <v>910</v>
      </c>
      <c r="G72" s="36">
        <v>10969132</v>
      </c>
      <c r="H72" s="193">
        <v>1</v>
      </c>
      <c r="I72" s="41">
        <f t="shared" si="2"/>
        <v>2487025</v>
      </c>
      <c r="J72" s="193">
        <f t="shared" si="3"/>
        <v>0.22672942581053812</v>
      </c>
    </row>
    <row r="73" spans="1:11" ht="15" customHeight="1">
      <c r="A73" s="59" t="s">
        <v>90</v>
      </c>
      <c r="B73" s="36">
        <v>8131934</v>
      </c>
      <c r="C73" s="8" t="s">
        <v>220</v>
      </c>
      <c r="D73" s="7">
        <v>0.60399999999999998</v>
      </c>
      <c r="E73" s="31" t="s">
        <v>7</v>
      </c>
      <c r="F73" s="1" t="s">
        <v>106</v>
      </c>
      <c r="G73" s="36">
        <v>6149695</v>
      </c>
      <c r="H73" s="193">
        <v>0.56100000000000005</v>
      </c>
      <c r="I73" s="41">
        <f t="shared" si="2"/>
        <v>1982239</v>
      </c>
      <c r="J73" s="193">
        <f t="shared" si="3"/>
        <v>0.32233127008737839</v>
      </c>
    </row>
    <row r="74" spans="1:11" ht="15" customHeight="1">
      <c r="A74" s="59" t="s">
        <v>92</v>
      </c>
      <c r="B74" s="36">
        <v>8004872</v>
      </c>
      <c r="C74" s="8" t="s">
        <v>221</v>
      </c>
      <c r="D74" s="7">
        <v>0.59499999999999997</v>
      </c>
      <c r="E74" s="31" t="s">
        <v>7</v>
      </c>
      <c r="F74" s="1" t="s">
        <v>911</v>
      </c>
      <c r="G74" s="36">
        <v>6031037</v>
      </c>
      <c r="H74" s="193">
        <v>0.55000000000000004</v>
      </c>
      <c r="I74" s="41">
        <f t="shared" si="2"/>
        <v>1973835</v>
      </c>
      <c r="J74" s="193">
        <f t="shared" si="3"/>
        <v>0.32727953749910665</v>
      </c>
    </row>
    <row r="75" spans="1:11" ht="15" customHeight="1">
      <c r="A75" s="59" t="s">
        <v>94</v>
      </c>
      <c r="B75" s="36">
        <v>7388734</v>
      </c>
      <c r="C75" s="8" t="s">
        <v>222</v>
      </c>
      <c r="D75" s="7">
        <v>0.54900000000000004</v>
      </c>
      <c r="E75" s="31" t="s">
        <v>7</v>
      </c>
      <c r="F75" s="1" t="s">
        <v>912</v>
      </c>
      <c r="G75" s="36">
        <v>5474732</v>
      </c>
      <c r="H75" s="193">
        <v>0.499</v>
      </c>
      <c r="I75" s="41">
        <f t="shared" si="2"/>
        <v>1914002</v>
      </c>
      <c r="J75" s="193">
        <f t="shared" si="3"/>
        <v>0.34960651955200728</v>
      </c>
    </row>
    <row r="76" spans="1:11" ht="15" customHeight="1">
      <c r="A76" s="59" t="s">
        <v>86</v>
      </c>
      <c r="B76" s="36">
        <v>616138</v>
      </c>
      <c r="C76" s="8" t="s">
        <v>223</v>
      </c>
      <c r="D76" s="7">
        <v>4.5999999999999999E-2</v>
      </c>
      <c r="E76" s="31" t="s">
        <v>7</v>
      </c>
      <c r="F76" s="1" t="s">
        <v>908</v>
      </c>
      <c r="G76" s="36">
        <v>556305</v>
      </c>
      <c r="H76" s="193">
        <v>5.0999999999999997E-2</v>
      </c>
      <c r="I76" s="41">
        <f t="shared" si="2"/>
        <v>59833</v>
      </c>
      <c r="J76" s="193">
        <f t="shared" si="3"/>
        <v>0.1075543092368394</v>
      </c>
    </row>
    <row r="77" spans="1:11">
      <c r="A77" s="215" t="s">
        <v>97</v>
      </c>
      <c r="B77" s="208">
        <v>127062</v>
      </c>
      <c r="C77" s="18" t="s">
        <v>224</v>
      </c>
      <c r="D77" s="211">
        <v>8.9999999999999993E-3</v>
      </c>
      <c r="E77" s="125" t="s">
        <v>7</v>
      </c>
      <c r="F77" s="209" t="s">
        <v>913</v>
      </c>
      <c r="G77" s="208">
        <v>118658</v>
      </c>
      <c r="H77" s="210">
        <v>1.0999999999999999E-2</v>
      </c>
      <c r="I77" s="213">
        <f t="shared" si="2"/>
        <v>8404</v>
      </c>
      <c r="J77" s="210">
        <f t="shared" si="3"/>
        <v>7.0825397360481324E-2</v>
      </c>
    </row>
    <row r="78" spans="1:11" ht="15" customHeight="1">
      <c r="A78" s="163" t="s">
        <v>100</v>
      </c>
      <c r="B78" s="86">
        <v>5324223</v>
      </c>
      <c r="C78" s="96" t="s">
        <v>225</v>
      </c>
      <c r="D78" s="97">
        <v>0.39600000000000002</v>
      </c>
      <c r="E78" s="98" t="s">
        <v>7</v>
      </c>
      <c r="F78" s="179" t="s">
        <v>107</v>
      </c>
      <c r="G78" s="86">
        <v>4819437</v>
      </c>
      <c r="H78" s="469">
        <v>0.439</v>
      </c>
      <c r="I78" s="252">
        <f t="shared" si="2"/>
        <v>504786</v>
      </c>
      <c r="J78" s="469">
        <f t="shared" si="3"/>
        <v>0.10473962000125736</v>
      </c>
    </row>
    <row r="79" spans="1:11" ht="15" customHeight="1">
      <c r="A79" s="412"/>
      <c r="B79" s="470"/>
      <c r="C79" s="323"/>
      <c r="D79" s="471"/>
      <c r="E79" s="322"/>
      <c r="F79" s="176"/>
      <c r="G79" s="470"/>
      <c r="H79" s="472"/>
      <c r="I79" s="120"/>
      <c r="J79" s="472"/>
    </row>
    <row r="80" spans="1:11" ht="15" customHeight="1">
      <c r="A80" s="64" t="s">
        <v>1114</v>
      </c>
      <c r="B80" s="32" t="s">
        <v>5</v>
      </c>
      <c r="C80" s="24" t="s">
        <v>5</v>
      </c>
      <c r="D80" s="24" t="s">
        <v>5</v>
      </c>
      <c r="E80" s="33" t="s">
        <v>5</v>
      </c>
      <c r="F80" s="27" t="s">
        <v>909</v>
      </c>
      <c r="G80" s="35" t="s">
        <v>5</v>
      </c>
      <c r="H80" s="48" t="s">
        <v>5</v>
      </c>
      <c r="I80" s="273" t="str">
        <f>IF(ISNUMBER(G80),B80-G80,"")</f>
        <v/>
      </c>
      <c r="J80" s="191" t="str">
        <f>IF(ISNUMBER(I80),B80/G80-1,"")</f>
        <v/>
      </c>
      <c r="K80" s="23"/>
    </row>
    <row r="81" spans="1:11" ht="15" customHeight="1">
      <c r="A81" s="59" t="s">
        <v>1112</v>
      </c>
      <c r="B81" s="36">
        <v>5324223</v>
      </c>
      <c r="C81" s="8" t="s">
        <v>225</v>
      </c>
      <c r="D81" s="441" t="s">
        <v>1007</v>
      </c>
      <c r="E81" s="31" t="s">
        <v>6</v>
      </c>
      <c r="F81" s="1" t="s">
        <v>107</v>
      </c>
      <c r="G81" s="36">
        <v>4819437</v>
      </c>
      <c r="H81" s="193">
        <v>0.439</v>
      </c>
      <c r="I81" s="41">
        <f>IF(ISNUMBER(G81),B81-G81,"")</f>
        <v>504786</v>
      </c>
      <c r="J81" s="193">
        <f>IF(ISNUMBER(I81),B81/G81-1,"")</f>
        <v>0.10473962000125736</v>
      </c>
    </row>
    <row r="82" spans="1:11" ht="15" customHeight="1">
      <c r="A82" s="59" t="s">
        <v>102</v>
      </c>
      <c r="B82" s="36">
        <v>1594493</v>
      </c>
      <c r="C82" s="8" t="s">
        <v>226</v>
      </c>
      <c r="D82" s="7">
        <v>0.29899999999999999</v>
      </c>
      <c r="E82" s="31" t="s">
        <v>9</v>
      </c>
      <c r="F82" s="1" t="s">
        <v>914</v>
      </c>
      <c r="G82" s="36">
        <v>1259960</v>
      </c>
      <c r="H82" s="193">
        <f>ROUND(G82/G81,3)</f>
        <v>0.26100000000000001</v>
      </c>
      <c r="I82" s="41">
        <f>IF(ISNUMBER(G82),B82-G82,"")</f>
        <v>334533</v>
      </c>
      <c r="J82" s="193">
        <f>IF(ISNUMBER(I82),B82/G82-1,"")</f>
        <v>0.26551080986697984</v>
      </c>
    </row>
    <row r="83" spans="1:11" ht="15" customHeight="1">
      <c r="A83" s="59" t="s">
        <v>104</v>
      </c>
      <c r="B83" s="36">
        <v>3729730</v>
      </c>
      <c r="C83" s="8" t="s">
        <v>227</v>
      </c>
      <c r="D83" s="7">
        <v>0.70099999999999996</v>
      </c>
      <c r="E83" s="31" t="s">
        <v>9</v>
      </c>
      <c r="F83" s="1" t="s">
        <v>915</v>
      </c>
      <c r="G83" s="36">
        <v>3559477</v>
      </c>
      <c r="H83" s="193">
        <f>ROUND(G83/G81,3)</f>
        <v>0.73899999999999999</v>
      </c>
      <c r="I83" s="41">
        <f>IF(ISNUMBER(G83),B83-G83,"")</f>
        <v>170253</v>
      </c>
      <c r="J83" s="193">
        <f>IF(ISNUMBER(I83),B83/G83-1,"")</f>
        <v>4.7830903247864764E-2</v>
      </c>
    </row>
    <row r="84" spans="1:11" ht="15" customHeight="1">
      <c r="A84" s="59"/>
      <c r="B84" s="36"/>
      <c r="C84" s="8"/>
      <c r="D84" s="134"/>
      <c r="E84" s="31"/>
      <c r="F84" s="1"/>
      <c r="G84" s="36"/>
      <c r="H84" s="193"/>
      <c r="I84" s="188"/>
      <c r="J84" s="193"/>
    </row>
    <row r="85" spans="1:11" ht="15" customHeight="1">
      <c r="A85" s="64" t="s">
        <v>109</v>
      </c>
      <c r="B85" s="35" t="s">
        <v>5</v>
      </c>
      <c r="C85" s="24" t="s">
        <v>5</v>
      </c>
      <c r="D85" s="24" t="s">
        <v>5</v>
      </c>
      <c r="E85" s="33" t="s">
        <v>5</v>
      </c>
      <c r="F85" s="27" t="s">
        <v>916</v>
      </c>
      <c r="G85" s="35" t="s">
        <v>5</v>
      </c>
      <c r="H85" s="194" t="s">
        <v>5</v>
      </c>
      <c r="I85" s="190" t="str">
        <f t="shared" si="2"/>
        <v/>
      </c>
      <c r="J85" s="193" t="str">
        <f t="shared" si="3"/>
        <v/>
      </c>
      <c r="K85" s="23"/>
    </row>
    <row r="86" spans="1:11">
      <c r="A86" s="310" t="s">
        <v>1001</v>
      </c>
      <c r="B86" s="208">
        <v>5324196</v>
      </c>
      <c r="C86" s="18" t="s">
        <v>228</v>
      </c>
      <c r="D86" s="216">
        <v>1</v>
      </c>
      <c r="E86" s="125" t="s">
        <v>6</v>
      </c>
      <c r="F86" s="209" t="s">
        <v>917</v>
      </c>
      <c r="G86" s="208">
        <v>4819437</v>
      </c>
      <c r="H86" s="210">
        <v>1</v>
      </c>
      <c r="I86" s="213">
        <f t="shared" si="2"/>
        <v>504759</v>
      </c>
      <c r="J86" s="210">
        <f t="shared" si="3"/>
        <v>0.10473401768712809</v>
      </c>
      <c r="K86" s="142"/>
    </row>
    <row r="87" spans="1:11" ht="15" customHeight="1">
      <c r="A87" s="59" t="s">
        <v>111</v>
      </c>
      <c r="B87" s="36">
        <v>15573</v>
      </c>
      <c r="C87" s="8" t="s">
        <v>229</v>
      </c>
      <c r="D87" s="7">
        <v>3.0000000000000001E-3</v>
      </c>
      <c r="E87" s="31" t="s">
        <v>7</v>
      </c>
      <c r="F87" s="1" t="s">
        <v>918</v>
      </c>
      <c r="G87" s="36">
        <v>15986</v>
      </c>
      <c r="H87" s="193">
        <v>3.0000000000000001E-3</v>
      </c>
      <c r="I87" s="41">
        <f t="shared" si="2"/>
        <v>-413</v>
      </c>
      <c r="J87" s="193">
        <f t="shared" si="3"/>
        <v>-2.5835105717502804E-2</v>
      </c>
    </row>
    <row r="88" spans="1:11" ht="15" customHeight="1">
      <c r="A88" s="59" t="s">
        <v>114</v>
      </c>
      <c r="B88" s="36">
        <v>12285</v>
      </c>
      <c r="C88" s="8" t="s">
        <v>230</v>
      </c>
      <c r="D88" s="7">
        <v>2E-3</v>
      </c>
      <c r="E88" s="31" t="s">
        <v>7</v>
      </c>
      <c r="F88" s="1" t="s">
        <v>919</v>
      </c>
      <c r="G88" s="36">
        <v>10474</v>
      </c>
      <c r="H88" s="193">
        <v>2E-3</v>
      </c>
      <c r="I88" s="41">
        <f t="shared" si="2"/>
        <v>1811</v>
      </c>
      <c r="J88" s="193">
        <f t="shared" si="3"/>
        <v>0.17290433454267706</v>
      </c>
    </row>
    <row r="89" spans="1:11" ht="15" customHeight="1">
      <c r="A89" s="59" t="s">
        <v>116</v>
      </c>
      <c r="B89" s="36">
        <v>2428</v>
      </c>
      <c r="C89" s="8" t="s">
        <v>232</v>
      </c>
      <c r="D89" s="7">
        <v>0</v>
      </c>
      <c r="E89" s="31" t="s">
        <v>7</v>
      </c>
      <c r="F89" s="1" t="s">
        <v>920</v>
      </c>
      <c r="G89" s="36">
        <v>1062</v>
      </c>
      <c r="H89" s="193">
        <v>0</v>
      </c>
      <c r="I89" s="41">
        <f t="shared" si="2"/>
        <v>1366</v>
      </c>
      <c r="J89" s="193">
        <f t="shared" si="3"/>
        <v>1.2862523540489641</v>
      </c>
    </row>
    <row r="90" spans="1:11" ht="15" customHeight="1">
      <c r="A90" s="59" t="s">
        <v>119</v>
      </c>
      <c r="B90" s="195">
        <v>530</v>
      </c>
      <c r="C90" s="8" t="s">
        <v>234</v>
      </c>
      <c r="D90" s="7">
        <v>0</v>
      </c>
      <c r="E90" s="31" t="s">
        <v>7</v>
      </c>
      <c r="F90" s="1" t="s">
        <v>921</v>
      </c>
      <c r="G90" s="195">
        <v>506</v>
      </c>
      <c r="H90" s="193">
        <v>0</v>
      </c>
      <c r="I90" s="41">
        <f t="shared" si="2"/>
        <v>24</v>
      </c>
      <c r="J90" s="193">
        <f t="shared" si="3"/>
        <v>4.743083003952564E-2</v>
      </c>
    </row>
    <row r="91" spans="1:11" ht="15" customHeight="1">
      <c r="A91" s="59" t="s">
        <v>122</v>
      </c>
      <c r="B91" s="36">
        <v>5291316</v>
      </c>
      <c r="C91" s="8" t="s">
        <v>235</v>
      </c>
      <c r="D91" s="7">
        <v>0.99399999999999999</v>
      </c>
      <c r="E91" s="31" t="s">
        <v>7</v>
      </c>
      <c r="F91" s="1" t="s">
        <v>922</v>
      </c>
      <c r="G91" s="36">
        <v>4790327</v>
      </c>
      <c r="H91" s="193">
        <v>0.99399999999999999</v>
      </c>
      <c r="I91" s="41">
        <f t="shared" si="2"/>
        <v>500989</v>
      </c>
      <c r="J91" s="193">
        <f t="shared" si="3"/>
        <v>0.10458346580515276</v>
      </c>
    </row>
    <row r="92" spans="1:11" ht="15" customHeight="1" thickBot="1">
      <c r="A92" s="100" t="s">
        <v>124</v>
      </c>
      <c r="B92" s="106">
        <v>2064</v>
      </c>
      <c r="C92" s="102" t="s">
        <v>236</v>
      </c>
      <c r="D92" s="103">
        <v>0</v>
      </c>
      <c r="E92" s="104" t="s">
        <v>7</v>
      </c>
      <c r="F92" s="105" t="s">
        <v>923</v>
      </c>
      <c r="G92" s="106">
        <v>1082</v>
      </c>
      <c r="H92" s="196">
        <v>0</v>
      </c>
      <c r="I92" s="266">
        <f t="shared" si="2"/>
        <v>982</v>
      </c>
      <c r="J92" s="283">
        <f t="shared" si="3"/>
        <v>0.90757855822550826</v>
      </c>
    </row>
    <row r="93" spans="1:11" ht="15" customHeight="1">
      <c r="B93" s="90"/>
      <c r="C93" s="90"/>
      <c r="D93" s="90"/>
      <c r="E93" s="90"/>
      <c r="F93" s="90"/>
      <c r="G93" s="172"/>
      <c r="H93" s="90"/>
    </row>
    <row r="94" spans="1:11" s="395" customFormat="1" ht="15" customHeight="1">
      <c r="A94" s="393" t="s">
        <v>1104</v>
      </c>
      <c r="B94" s="393"/>
      <c r="C94" s="394"/>
      <c r="D94" s="394"/>
      <c r="E94" s="394"/>
      <c r="F94" s="393"/>
      <c r="G94" s="393"/>
      <c r="I94" s="396"/>
    </row>
    <row r="95" spans="1:11" s="395" customFormat="1" ht="12.75">
      <c r="A95" s="496" t="s">
        <v>1106</v>
      </c>
      <c r="B95" s="496"/>
      <c r="C95" s="496"/>
      <c r="D95" s="496"/>
      <c r="E95" s="496"/>
      <c r="F95" s="496"/>
      <c r="G95" s="496"/>
      <c r="I95" s="396"/>
    </row>
    <row r="96" spans="1:11" s="395" customFormat="1" ht="12.75">
      <c r="A96" s="411"/>
      <c r="B96" s="411"/>
      <c r="C96" s="411"/>
      <c r="D96" s="411"/>
      <c r="E96" s="411"/>
      <c r="F96" s="411"/>
      <c r="G96" s="411"/>
      <c r="I96" s="396"/>
    </row>
    <row r="97" spans="1:9" s="395" customFormat="1" ht="15" customHeight="1">
      <c r="A97" s="398" t="s">
        <v>1105</v>
      </c>
      <c r="B97" s="393"/>
      <c r="C97" s="394"/>
      <c r="D97" s="394"/>
      <c r="E97" s="394"/>
      <c r="F97" s="393"/>
      <c r="G97" s="393"/>
      <c r="I97" s="396"/>
    </row>
    <row r="98" spans="1:9" s="395" customFormat="1" ht="15" customHeight="1">
      <c r="A98" s="399" t="s">
        <v>1082</v>
      </c>
      <c r="B98" s="400"/>
      <c r="C98" s="400"/>
      <c r="D98" s="394"/>
      <c r="E98" s="394"/>
      <c r="F98" s="393"/>
      <c r="G98" s="393"/>
      <c r="I98" s="396"/>
    </row>
    <row r="99" spans="1:9" s="395" customFormat="1" ht="15" customHeight="1">
      <c r="A99" s="399" t="s">
        <v>1083</v>
      </c>
      <c r="B99" s="393"/>
      <c r="C99" s="394"/>
      <c r="D99" s="394"/>
      <c r="E99" s="394"/>
      <c r="I99" s="396"/>
    </row>
    <row r="100" spans="1:9" s="395" customFormat="1" ht="15" customHeight="1">
      <c r="A100" s="399" t="s">
        <v>1084</v>
      </c>
      <c r="B100" s="393"/>
      <c r="C100" s="394"/>
      <c r="D100" s="394"/>
      <c r="E100" s="394"/>
      <c r="I100" s="396"/>
    </row>
    <row r="101" spans="1:9" s="395" customFormat="1" ht="15" customHeight="1">
      <c r="I101" s="396"/>
    </row>
    <row r="102" spans="1:9" s="395" customFormat="1" ht="15" customHeight="1">
      <c r="A102" s="401" t="s">
        <v>1085</v>
      </c>
      <c r="I102" s="396"/>
    </row>
    <row r="103" spans="1:9" s="395" customFormat="1" ht="15" customHeight="1">
      <c r="A103" s="402" t="s">
        <v>1086</v>
      </c>
      <c r="I103" s="396"/>
    </row>
    <row r="104" spans="1:9" s="395" customFormat="1" ht="15" customHeight="1">
      <c r="A104" s="402" t="s">
        <v>1087</v>
      </c>
      <c r="I104" s="396"/>
    </row>
    <row r="105" spans="1:9" s="395" customFormat="1" ht="15" customHeight="1">
      <c r="A105" s="402" t="s">
        <v>1088</v>
      </c>
      <c r="I105" s="396"/>
    </row>
    <row r="106" spans="1:9" s="395" customFormat="1" ht="15" customHeight="1">
      <c r="A106" s="402" t="s">
        <v>1089</v>
      </c>
      <c r="I106" s="396"/>
    </row>
    <row r="107" spans="1:9" s="395" customFormat="1" ht="15" customHeight="1">
      <c r="A107" s="402" t="s">
        <v>1090</v>
      </c>
      <c r="I107" s="396"/>
    </row>
    <row r="108" spans="1:9" s="395" customFormat="1" ht="15" customHeight="1">
      <c r="A108" s="402" t="s">
        <v>1091</v>
      </c>
      <c r="I108" s="396"/>
    </row>
    <row r="109" spans="1:9" ht="15" customHeight="1">
      <c r="A109"/>
    </row>
    <row r="110" spans="1:9" ht="15" customHeight="1">
      <c r="A110"/>
    </row>
    <row r="111" spans="1:9" ht="15" customHeight="1">
      <c r="A111"/>
    </row>
    <row r="112" spans="1:9">
      <c r="A112"/>
    </row>
    <row r="113" spans="1:1" ht="15" customHeight="1">
      <c r="A113"/>
    </row>
    <row r="114" spans="1:1" ht="25.5" customHeight="1">
      <c r="A114"/>
    </row>
    <row r="115" spans="1:1">
      <c r="A115"/>
    </row>
    <row r="116" spans="1:1" ht="15" customHeight="1">
      <c r="A116"/>
    </row>
    <row r="117" spans="1:1" ht="15" customHeight="1">
      <c r="A117"/>
    </row>
    <row r="118" spans="1:1" ht="15" customHeight="1">
      <c r="A118"/>
    </row>
    <row r="119" spans="1:1" ht="15" customHeight="1">
      <c r="A119"/>
    </row>
    <row r="120" spans="1:1" ht="15" customHeight="1">
      <c r="A120"/>
    </row>
    <row r="121" spans="1:1" ht="15" customHeight="1">
      <c r="A121"/>
    </row>
    <row r="122" spans="1:1" ht="15" customHeight="1">
      <c r="A122"/>
    </row>
    <row r="123" spans="1:1" ht="15" customHeight="1">
      <c r="A123"/>
    </row>
    <row r="124" spans="1:1" ht="15" customHeight="1">
      <c r="A124"/>
    </row>
    <row r="125" spans="1:1" ht="15" customHeight="1">
      <c r="A125"/>
    </row>
    <row r="126" spans="1:1" ht="15" customHeight="1">
      <c r="A126"/>
    </row>
    <row r="127" spans="1:1">
      <c r="A127"/>
    </row>
    <row r="128" spans="1:1" ht="15" customHeight="1">
      <c r="A128"/>
    </row>
    <row r="129" spans="1:1" ht="15" customHeight="1">
      <c r="A129"/>
    </row>
    <row r="130" spans="1:1" ht="15" customHeight="1">
      <c r="A130"/>
    </row>
    <row r="131" spans="1:1" ht="15" customHeight="1">
      <c r="A131"/>
    </row>
    <row r="132" spans="1:1" ht="15" customHeight="1">
      <c r="A132"/>
    </row>
    <row r="133" spans="1:1" ht="15" customHeight="1">
      <c r="A133"/>
    </row>
    <row r="134" spans="1:1" ht="15" customHeight="1">
      <c r="A134"/>
    </row>
    <row r="135" spans="1:1">
      <c r="A135"/>
    </row>
    <row r="136" spans="1:1">
      <c r="A136"/>
    </row>
    <row r="137" spans="1:1">
      <c r="A137"/>
    </row>
    <row r="138" spans="1:1">
      <c r="A138"/>
    </row>
    <row r="139" spans="1:1" ht="15" customHeight="1">
      <c r="A139"/>
    </row>
    <row r="140" spans="1:1" ht="15" customHeight="1">
      <c r="A140"/>
    </row>
    <row r="141" spans="1:1" ht="15" customHeight="1">
      <c r="A141"/>
    </row>
    <row r="142" spans="1:1" ht="25.5" customHeight="1">
      <c r="A142"/>
    </row>
    <row r="143" spans="1:1" ht="15" customHeight="1">
      <c r="A143"/>
    </row>
    <row r="144" spans="1:1" ht="15" customHeight="1">
      <c r="A144"/>
    </row>
    <row r="145" spans="1:1" ht="15" customHeight="1">
      <c r="A145"/>
    </row>
    <row r="146" spans="1:1" ht="15" customHeight="1">
      <c r="A146"/>
    </row>
    <row r="147" spans="1:1" ht="15" customHeight="1">
      <c r="A147"/>
    </row>
    <row r="148" spans="1:1" ht="15" customHeight="1">
      <c r="A148"/>
    </row>
    <row r="149" spans="1:1" ht="15" customHeight="1">
      <c r="A149"/>
    </row>
    <row r="150" spans="1:1" ht="15" customHeight="1">
      <c r="A150"/>
    </row>
    <row r="151" spans="1:1" ht="15" customHeight="1">
      <c r="A151"/>
    </row>
    <row r="152" spans="1:1" ht="15" customHeight="1">
      <c r="A152"/>
    </row>
    <row r="153" spans="1:1" ht="15" customHeight="1">
      <c r="A153"/>
    </row>
    <row r="154" spans="1:1" ht="15" customHeight="1">
      <c r="A154"/>
    </row>
    <row r="155" spans="1:1" ht="15" customHeight="1">
      <c r="A155"/>
    </row>
    <row r="156" spans="1:1" ht="15" customHeight="1">
      <c r="A156"/>
    </row>
    <row r="157" spans="1:1">
      <c r="A157"/>
    </row>
    <row r="158" spans="1:1">
      <c r="A158"/>
    </row>
    <row r="159" spans="1:1">
      <c r="A159"/>
    </row>
    <row r="160" spans="1:1">
      <c r="A160"/>
    </row>
    <row r="161" spans="1:1">
      <c r="A161"/>
    </row>
    <row r="162" spans="1:1" ht="15" customHeight="1">
      <c r="A162"/>
    </row>
    <row r="163" spans="1:1" ht="15" customHeight="1">
      <c r="A163"/>
    </row>
    <row r="164" spans="1:1">
      <c r="A164"/>
    </row>
    <row r="165" spans="1:1">
      <c r="A165"/>
    </row>
    <row r="166" spans="1:1" ht="15" customHeight="1">
      <c r="A166"/>
    </row>
    <row r="167" spans="1:1">
      <c r="A167"/>
    </row>
    <row r="168" spans="1:1">
      <c r="A168"/>
    </row>
    <row r="169" spans="1:1" ht="15" customHeight="1">
      <c r="A169"/>
    </row>
    <row r="170" spans="1:1" ht="15" customHeight="1">
      <c r="A170"/>
    </row>
    <row r="171" spans="1:1">
      <c r="A171"/>
    </row>
    <row r="172" spans="1:1" ht="15" customHeight="1">
      <c r="A172"/>
    </row>
    <row r="173" spans="1:1">
      <c r="A173"/>
    </row>
    <row r="174" spans="1:1" ht="15" customHeight="1">
      <c r="A174"/>
    </row>
    <row r="175" spans="1:1">
      <c r="A175"/>
    </row>
    <row r="176" spans="1:1">
      <c r="A176"/>
    </row>
    <row r="177" spans="1:1" ht="15" customHeight="1">
      <c r="A177"/>
    </row>
    <row r="178" spans="1:1">
      <c r="A178"/>
    </row>
    <row r="179" spans="1:1">
      <c r="A179"/>
    </row>
    <row r="180" spans="1:1" ht="15" customHeight="1">
      <c r="A180"/>
    </row>
    <row r="181" spans="1:1">
      <c r="A181"/>
    </row>
    <row r="182" spans="1:1" ht="15" customHeight="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sheetData>
  <mergeCells count="8">
    <mergeCell ref="A95:G95"/>
    <mergeCell ref="A1:H1"/>
    <mergeCell ref="A2:H2"/>
    <mergeCell ref="B3:E3"/>
    <mergeCell ref="G3:H3"/>
    <mergeCell ref="I3:J3"/>
    <mergeCell ref="G64:J64"/>
    <mergeCell ref="A3:A4"/>
  </mergeCells>
  <printOptions horizontalCentered="1"/>
  <pageMargins left="0.2" right="0.2" top="0.2" bottom="0.5" header="0.3" footer="0.3"/>
  <pageSetup scale="80" fitToHeight="2" orientation="landscape" r:id="rId1"/>
  <rowBreaks count="2" manualBreakCount="2">
    <brk id="39" max="9" man="1"/>
    <brk id="7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41"/>
  <sheetViews>
    <sheetView zoomScale="90" zoomScaleNormal="90" workbookViewId="0">
      <pane ySplit="4" topLeftCell="A5" activePane="bottomLeft" state="frozen"/>
      <selection pane="bottomLeft" activeCell="A5" sqref="A5"/>
    </sheetView>
  </sheetViews>
  <sheetFormatPr defaultRowHeight="15"/>
  <cols>
    <col min="1" max="1" width="69.7109375" customWidth="1"/>
    <col min="2" max="5" width="12" customWidth="1"/>
    <col min="6" max="6" width="44.140625" hidden="1" customWidth="1"/>
    <col min="7" max="8" width="12.28515625" customWidth="1"/>
    <col min="9" max="10" width="12.42578125" customWidth="1"/>
    <col min="11" max="11" width="10.5703125" customWidth="1"/>
  </cols>
  <sheetData>
    <row r="1" spans="1:11" ht="15" customHeight="1">
      <c r="A1" s="200" t="s">
        <v>1068</v>
      </c>
      <c r="B1" s="200"/>
      <c r="C1" s="200"/>
      <c r="D1" s="200"/>
      <c r="E1" s="200"/>
      <c r="F1" s="200"/>
      <c r="G1" s="200"/>
      <c r="H1" s="200"/>
      <c r="I1" s="198"/>
      <c r="J1" s="198"/>
    </row>
    <row r="2" spans="1:11" ht="15" customHeight="1" thickBot="1">
      <c r="A2" s="198" t="s">
        <v>1070</v>
      </c>
      <c r="B2" s="198"/>
      <c r="C2" s="198"/>
      <c r="D2" s="198"/>
      <c r="E2" s="198"/>
      <c r="F2" s="198"/>
      <c r="G2" s="198"/>
      <c r="H2" s="198"/>
      <c r="I2" s="198"/>
      <c r="J2" s="198"/>
    </row>
    <row r="3" spans="1:11" ht="27.75" customHeight="1" thickBot="1">
      <c r="A3" s="510" t="s">
        <v>0</v>
      </c>
      <c r="B3" s="490" t="s">
        <v>956</v>
      </c>
      <c r="C3" s="492"/>
      <c r="D3" s="492"/>
      <c r="E3" s="493"/>
      <c r="F3" s="314"/>
      <c r="G3" s="490" t="s">
        <v>1066</v>
      </c>
      <c r="H3" s="491"/>
      <c r="I3" s="508" t="s">
        <v>1004</v>
      </c>
      <c r="J3" s="509"/>
    </row>
    <row r="4" spans="1:11" ht="42.75" customHeight="1" thickBot="1">
      <c r="A4" s="511"/>
      <c r="B4" s="415" t="s">
        <v>1</v>
      </c>
      <c r="C4" s="416" t="s">
        <v>2</v>
      </c>
      <c r="D4" s="416" t="s">
        <v>3</v>
      </c>
      <c r="E4" s="417" t="s">
        <v>4</v>
      </c>
      <c r="F4" s="433" t="s">
        <v>0</v>
      </c>
      <c r="G4" s="434" t="s">
        <v>885</v>
      </c>
      <c r="H4" s="420" t="s">
        <v>3</v>
      </c>
      <c r="I4" s="421" t="s">
        <v>1005</v>
      </c>
      <c r="J4" s="422" t="s">
        <v>3</v>
      </c>
      <c r="K4" s="4"/>
    </row>
    <row r="5" spans="1:11" ht="15" customHeight="1">
      <c r="A5" s="64" t="s">
        <v>52</v>
      </c>
      <c r="B5" s="35" t="s">
        <v>5</v>
      </c>
      <c r="C5" s="24" t="s">
        <v>5</v>
      </c>
      <c r="D5" s="24" t="s">
        <v>5</v>
      </c>
      <c r="E5" s="33" t="s">
        <v>5</v>
      </c>
      <c r="F5" s="26" t="s">
        <v>52</v>
      </c>
      <c r="G5" s="35" t="s">
        <v>5</v>
      </c>
      <c r="H5" s="143" t="s">
        <v>5</v>
      </c>
      <c r="I5" s="155"/>
      <c r="J5" s="156"/>
      <c r="K5" s="23"/>
    </row>
    <row r="6" spans="1:11" ht="15" customHeight="1">
      <c r="A6" s="59" t="s">
        <v>1108</v>
      </c>
      <c r="B6" s="36">
        <v>3428309</v>
      </c>
      <c r="C6" s="8" t="s">
        <v>282</v>
      </c>
      <c r="D6" s="7">
        <v>1</v>
      </c>
      <c r="E6" s="31" t="s">
        <v>6</v>
      </c>
      <c r="F6" s="1" t="s">
        <v>886</v>
      </c>
      <c r="G6" s="36">
        <v>3879612</v>
      </c>
      <c r="H6" s="165" t="s">
        <v>1007</v>
      </c>
      <c r="I6" s="36">
        <f>IF(ISNUMBER(G6),B6-G6,"")</f>
        <v>-451303</v>
      </c>
      <c r="J6" s="287">
        <f>IF(ISNUMBER(I6),B6/G6-1,"")</f>
        <v>-0.11632683886945394</v>
      </c>
    </row>
    <row r="7" spans="1:11" ht="15" customHeight="1">
      <c r="A7" s="59" t="s">
        <v>887</v>
      </c>
      <c r="B7" s="36">
        <v>196692</v>
      </c>
      <c r="C7" s="8" t="s">
        <v>283</v>
      </c>
      <c r="D7" s="7">
        <v>5.7000000000000002E-2</v>
      </c>
      <c r="E7" s="31" t="s">
        <v>7</v>
      </c>
      <c r="F7" s="1" t="s">
        <v>887</v>
      </c>
      <c r="G7" s="36">
        <v>225481</v>
      </c>
      <c r="H7" s="144" t="s">
        <v>10</v>
      </c>
      <c r="I7" s="36">
        <f t="shared" ref="I7:I21" si="0">IF(ISNUMBER(G7),B7-G7,"")</f>
        <v>-28789</v>
      </c>
      <c r="J7" s="284">
        <f t="shared" ref="J7:J21" si="1">IF(ISNUMBER(I7),B7/G7-1,"")</f>
        <v>-0.12767816357032302</v>
      </c>
    </row>
    <row r="8" spans="1:11" ht="15" customHeight="1">
      <c r="A8" s="59" t="s">
        <v>888</v>
      </c>
      <c r="B8" s="36">
        <v>140264</v>
      </c>
      <c r="C8" s="8" t="s">
        <v>284</v>
      </c>
      <c r="D8" s="7">
        <v>4.1000000000000002E-2</v>
      </c>
      <c r="E8" s="31" t="s">
        <v>7</v>
      </c>
      <c r="F8" s="1" t="s">
        <v>888</v>
      </c>
      <c r="G8" s="36">
        <v>179899</v>
      </c>
      <c r="H8" s="144" t="s">
        <v>151</v>
      </c>
      <c r="I8" s="36">
        <f t="shared" si="0"/>
        <v>-39635</v>
      </c>
      <c r="J8" s="284">
        <f t="shared" si="1"/>
        <v>-0.22031806736001869</v>
      </c>
    </row>
    <row r="9" spans="1:11" ht="15" customHeight="1">
      <c r="A9" s="59" t="s">
        <v>889</v>
      </c>
      <c r="B9" s="36">
        <v>1166655</v>
      </c>
      <c r="C9" s="8" t="s">
        <v>286</v>
      </c>
      <c r="D9" s="7">
        <v>0.34</v>
      </c>
      <c r="E9" s="31" t="s">
        <v>7</v>
      </c>
      <c r="F9" s="1" t="s">
        <v>889</v>
      </c>
      <c r="G9" s="36">
        <v>1534026</v>
      </c>
      <c r="H9" s="144" t="s">
        <v>958</v>
      </c>
      <c r="I9" s="36">
        <f t="shared" si="0"/>
        <v>-367371</v>
      </c>
      <c r="J9" s="284">
        <f t="shared" si="1"/>
        <v>-0.23948159939922786</v>
      </c>
    </row>
    <row r="10" spans="1:11" ht="15" customHeight="1">
      <c r="A10" s="59" t="s">
        <v>890</v>
      </c>
      <c r="B10" s="36">
        <v>706471</v>
      </c>
      <c r="C10" s="8" t="s">
        <v>287</v>
      </c>
      <c r="D10" s="7">
        <v>0.20599999999999999</v>
      </c>
      <c r="E10" s="31" t="s">
        <v>7</v>
      </c>
      <c r="F10" s="1" t="s">
        <v>890</v>
      </c>
      <c r="G10" s="36">
        <v>761777</v>
      </c>
      <c r="H10" s="144" t="s">
        <v>778</v>
      </c>
      <c r="I10" s="36">
        <f t="shared" si="0"/>
        <v>-55306</v>
      </c>
      <c r="J10" s="284">
        <f t="shared" si="1"/>
        <v>-7.2601299330381508E-2</v>
      </c>
    </row>
    <row r="11" spans="1:11" ht="15" customHeight="1">
      <c r="A11" s="59" t="s">
        <v>891</v>
      </c>
      <c r="B11" s="36">
        <v>1218227</v>
      </c>
      <c r="C11" s="8" t="s">
        <v>289</v>
      </c>
      <c r="D11" s="7">
        <v>0.35499999999999998</v>
      </c>
      <c r="E11" s="31" t="s">
        <v>9</v>
      </c>
      <c r="F11" s="1" t="s">
        <v>891</v>
      </c>
      <c r="G11" s="36">
        <v>1178429</v>
      </c>
      <c r="H11" s="144" t="s">
        <v>421</v>
      </c>
      <c r="I11" s="36">
        <f t="shared" si="0"/>
        <v>39798</v>
      </c>
      <c r="J11" s="284">
        <f t="shared" si="1"/>
        <v>3.3772081304855872E-2</v>
      </c>
    </row>
    <row r="12" spans="1:11" ht="15" customHeight="1">
      <c r="A12" s="59"/>
      <c r="B12" s="36"/>
      <c r="C12" s="8"/>
      <c r="D12" s="134"/>
      <c r="E12" s="31"/>
      <c r="F12" s="1"/>
      <c r="G12" s="36"/>
      <c r="H12" s="144"/>
      <c r="I12" s="36" t="str">
        <f t="shared" si="0"/>
        <v/>
      </c>
      <c r="J12" s="284" t="str">
        <f t="shared" si="1"/>
        <v/>
      </c>
    </row>
    <row r="13" spans="1:11" ht="15" customHeight="1">
      <c r="A13" s="64" t="s">
        <v>64</v>
      </c>
      <c r="B13" s="35" t="s">
        <v>5</v>
      </c>
      <c r="C13" s="24" t="s">
        <v>5</v>
      </c>
      <c r="D13" s="24" t="s">
        <v>5</v>
      </c>
      <c r="E13" s="33" t="s">
        <v>5</v>
      </c>
      <c r="F13" s="27" t="s">
        <v>64</v>
      </c>
      <c r="G13" s="35" t="s">
        <v>5</v>
      </c>
      <c r="H13" s="143" t="s">
        <v>5</v>
      </c>
      <c r="I13" s="36" t="str">
        <f t="shared" si="0"/>
        <v/>
      </c>
      <c r="J13" s="288" t="str">
        <f t="shared" si="1"/>
        <v/>
      </c>
      <c r="K13" s="23"/>
    </row>
    <row r="14" spans="1:11" ht="15" customHeight="1">
      <c r="A14" s="59" t="s">
        <v>1109</v>
      </c>
      <c r="B14" s="36">
        <v>11144728</v>
      </c>
      <c r="C14" s="8" t="s">
        <v>291</v>
      </c>
      <c r="D14" s="7">
        <v>1</v>
      </c>
      <c r="E14" s="31" t="s">
        <v>6</v>
      </c>
      <c r="F14" s="1" t="s">
        <v>892</v>
      </c>
      <c r="G14" s="36">
        <v>11370641</v>
      </c>
      <c r="H14" s="144" t="s">
        <v>1007</v>
      </c>
      <c r="I14" s="36">
        <f t="shared" si="0"/>
        <v>-225913</v>
      </c>
      <c r="J14" s="284">
        <f t="shared" si="1"/>
        <v>-1.9868097145974484E-2</v>
      </c>
    </row>
    <row r="15" spans="1:11" ht="15" customHeight="1">
      <c r="A15" s="59" t="s">
        <v>893</v>
      </c>
      <c r="B15" s="36">
        <v>206841</v>
      </c>
      <c r="C15" s="8" t="s">
        <v>292</v>
      </c>
      <c r="D15" s="7">
        <v>1.9E-2</v>
      </c>
      <c r="E15" s="31" t="s">
        <v>7</v>
      </c>
      <c r="F15" s="1" t="s">
        <v>893</v>
      </c>
      <c r="G15" s="36">
        <v>279602</v>
      </c>
      <c r="H15" s="144" t="s">
        <v>345</v>
      </c>
      <c r="I15" s="36">
        <f t="shared" si="0"/>
        <v>-72761</v>
      </c>
      <c r="J15" s="284">
        <f t="shared" si="1"/>
        <v>-0.26023061351492482</v>
      </c>
    </row>
    <row r="16" spans="1:11" ht="15" customHeight="1">
      <c r="A16" s="59" t="s">
        <v>894</v>
      </c>
      <c r="B16" s="36">
        <v>556463</v>
      </c>
      <c r="C16" s="8" t="s">
        <v>293</v>
      </c>
      <c r="D16" s="7">
        <v>0.05</v>
      </c>
      <c r="E16" s="31" t="s">
        <v>7</v>
      </c>
      <c r="F16" s="1" t="s">
        <v>894</v>
      </c>
      <c r="G16" s="36">
        <v>879580</v>
      </c>
      <c r="H16" s="144" t="s">
        <v>74</v>
      </c>
      <c r="I16" s="36">
        <f t="shared" si="0"/>
        <v>-323117</v>
      </c>
      <c r="J16" s="284">
        <f t="shared" si="1"/>
        <v>-0.36735373701084606</v>
      </c>
    </row>
    <row r="17" spans="1:11" ht="15" customHeight="1">
      <c r="A17" s="59" t="s">
        <v>895</v>
      </c>
      <c r="B17" s="36">
        <v>2311113</v>
      </c>
      <c r="C17" s="8" t="s">
        <v>294</v>
      </c>
      <c r="D17" s="7">
        <v>0.20699999999999999</v>
      </c>
      <c r="E17" s="31" t="s">
        <v>7</v>
      </c>
      <c r="F17" s="1" t="s">
        <v>895</v>
      </c>
      <c r="G17" s="36">
        <v>2390118</v>
      </c>
      <c r="H17" s="47">
        <v>0.21</v>
      </c>
      <c r="I17" s="36">
        <f t="shared" si="0"/>
        <v>-79005</v>
      </c>
      <c r="J17" s="284">
        <f t="shared" si="1"/>
        <v>-3.3054853358704506E-2</v>
      </c>
    </row>
    <row r="18" spans="1:11" ht="15" customHeight="1">
      <c r="A18" s="59" t="s">
        <v>896</v>
      </c>
      <c r="B18" s="36">
        <v>2789801</v>
      </c>
      <c r="C18" s="8" t="s">
        <v>295</v>
      </c>
      <c r="D18" s="7">
        <v>0.25</v>
      </c>
      <c r="E18" s="31" t="s">
        <v>7</v>
      </c>
      <c r="F18" s="1" t="s">
        <v>896</v>
      </c>
      <c r="G18" s="36">
        <v>3055001</v>
      </c>
      <c r="H18" s="144" t="s">
        <v>1008</v>
      </c>
      <c r="I18" s="36">
        <f t="shared" si="0"/>
        <v>-265200</v>
      </c>
      <c r="J18" s="284">
        <f t="shared" si="1"/>
        <v>-8.6808482223082795E-2</v>
      </c>
    </row>
    <row r="19" spans="1:11" ht="15" customHeight="1">
      <c r="A19" s="59" t="s">
        <v>897</v>
      </c>
      <c r="B19" s="36">
        <v>982602</v>
      </c>
      <c r="C19" s="8" t="s">
        <v>296</v>
      </c>
      <c r="D19" s="7">
        <v>8.7999999999999995E-2</v>
      </c>
      <c r="E19" s="31" t="s">
        <v>7</v>
      </c>
      <c r="F19" s="1" t="s">
        <v>897</v>
      </c>
      <c r="G19" s="36">
        <v>925032</v>
      </c>
      <c r="H19" s="144" t="s">
        <v>16</v>
      </c>
      <c r="I19" s="36">
        <f t="shared" si="0"/>
        <v>57570</v>
      </c>
      <c r="J19" s="284">
        <f t="shared" si="1"/>
        <v>6.2235684819552217E-2</v>
      </c>
    </row>
    <row r="20" spans="1:11" ht="15" customHeight="1">
      <c r="A20" s="59" t="s">
        <v>898</v>
      </c>
      <c r="B20" s="36">
        <v>2646468</v>
      </c>
      <c r="C20" s="8" t="s">
        <v>297</v>
      </c>
      <c r="D20" s="7">
        <v>0.23699999999999999</v>
      </c>
      <c r="E20" s="31" t="s">
        <v>7</v>
      </c>
      <c r="F20" s="1" t="s">
        <v>898</v>
      </c>
      <c r="G20" s="36">
        <v>2409042</v>
      </c>
      <c r="H20" s="144" t="s">
        <v>776</v>
      </c>
      <c r="I20" s="36">
        <f t="shared" si="0"/>
        <v>237426</v>
      </c>
      <c r="J20" s="284">
        <f t="shared" si="1"/>
        <v>9.8556189555848439E-2</v>
      </c>
    </row>
    <row r="21" spans="1:11" ht="15" customHeight="1">
      <c r="A21" s="59" t="s">
        <v>899</v>
      </c>
      <c r="B21" s="36">
        <v>1651440</v>
      </c>
      <c r="C21" s="8" t="s">
        <v>298</v>
      </c>
      <c r="D21" s="7">
        <v>0.14799999999999999</v>
      </c>
      <c r="E21" s="31" t="s">
        <v>7</v>
      </c>
      <c r="F21" s="1" t="s">
        <v>899</v>
      </c>
      <c r="G21" s="36">
        <v>1432266</v>
      </c>
      <c r="H21" s="144" t="s">
        <v>1009</v>
      </c>
      <c r="I21" s="36">
        <f t="shared" si="0"/>
        <v>219174</v>
      </c>
      <c r="J21" s="284">
        <f t="shared" si="1"/>
        <v>0.15302604404489117</v>
      </c>
    </row>
    <row r="22" spans="1:11" ht="6" customHeight="1">
      <c r="A22" s="59"/>
      <c r="B22" s="36"/>
      <c r="C22" s="8"/>
      <c r="D22" s="134"/>
      <c r="E22" s="31"/>
      <c r="F22" s="1"/>
      <c r="G22" s="36"/>
      <c r="H22" s="145"/>
      <c r="I22" s="157"/>
      <c r="J22" s="289"/>
    </row>
    <row r="23" spans="1:11" ht="15" customHeight="1">
      <c r="A23" s="59" t="s">
        <v>900</v>
      </c>
      <c r="B23" s="89" t="s">
        <v>6</v>
      </c>
      <c r="C23" s="8" t="s">
        <v>6</v>
      </c>
      <c r="D23" s="7">
        <v>0.93200000000000005</v>
      </c>
      <c r="E23" s="31" t="s">
        <v>7</v>
      </c>
      <c r="F23" s="1" t="s">
        <v>900</v>
      </c>
      <c r="G23" s="136" t="s">
        <v>6</v>
      </c>
      <c r="H23" s="16">
        <v>0.89800000000000002</v>
      </c>
      <c r="I23" s="292" t="s">
        <v>6</v>
      </c>
      <c r="J23" s="229">
        <f>D23-H23</f>
        <v>3.400000000000003E-2</v>
      </c>
    </row>
    <row r="24" spans="1:11" ht="15" customHeight="1">
      <c r="A24" s="59" t="s">
        <v>901</v>
      </c>
      <c r="B24" s="89" t="s">
        <v>6</v>
      </c>
      <c r="C24" s="8" t="s">
        <v>6</v>
      </c>
      <c r="D24" s="7">
        <v>0.38600000000000001</v>
      </c>
      <c r="E24" s="31" t="s">
        <v>9</v>
      </c>
      <c r="F24" s="1" t="s">
        <v>901</v>
      </c>
      <c r="G24" s="136" t="s">
        <v>6</v>
      </c>
      <c r="H24" s="16">
        <v>0.33800000000000002</v>
      </c>
      <c r="I24" s="293" t="s">
        <v>6</v>
      </c>
      <c r="J24" s="230">
        <f>D24-H24</f>
        <v>4.7999999999999987E-2</v>
      </c>
    </row>
    <row r="25" spans="1:11" ht="15" customHeight="1">
      <c r="A25" s="59"/>
      <c r="B25" s="89"/>
      <c r="C25" s="8"/>
      <c r="D25" s="134"/>
      <c r="E25" s="31"/>
      <c r="F25" s="1"/>
      <c r="G25" s="136"/>
      <c r="H25" s="146"/>
      <c r="I25" s="157"/>
      <c r="J25" s="289"/>
    </row>
    <row r="26" spans="1:11" ht="15" customHeight="1">
      <c r="A26" s="64" t="s">
        <v>126</v>
      </c>
      <c r="B26" s="35" t="s">
        <v>5</v>
      </c>
      <c r="C26" s="24" t="s">
        <v>5</v>
      </c>
      <c r="D26" s="24" t="s">
        <v>5</v>
      </c>
      <c r="E26" s="33" t="s">
        <v>5</v>
      </c>
      <c r="F26" s="27" t="s">
        <v>126</v>
      </c>
      <c r="G26" s="35" t="s">
        <v>5</v>
      </c>
      <c r="H26" s="143" t="s">
        <v>5</v>
      </c>
      <c r="I26" s="155"/>
      <c r="J26" s="290"/>
      <c r="K26" s="23"/>
    </row>
    <row r="27" spans="1:11" ht="15" customHeight="1">
      <c r="A27" s="59" t="s">
        <v>995</v>
      </c>
      <c r="B27" s="36">
        <v>14428894</v>
      </c>
      <c r="C27" s="8" t="s">
        <v>319</v>
      </c>
      <c r="D27" s="7">
        <v>1</v>
      </c>
      <c r="E27" s="31" t="s">
        <v>6</v>
      </c>
      <c r="F27" s="1" t="s">
        <v>907</v>
      </c>
      <c r="G27" s="36">
        <v>14992633</v>
      </c>
      <c r="H27" s="144" t="s">
        <v>1007</v>
      </c>
      <c r="I27" s="36">
        <f>IF(ISNUMBER(G27),B27-G27,"")</f>
        <v>-563739</v>
      </c>
      <c r="J27" s="284">
        <f>IF(ISNUMBER(I27),B27/G27-1,"")</f>
        <v>-3.7601067137440047E-2</v>
      </c>
    </row>
    <row r="28" spans="1:11" ht="15" customHeight="1">
      <c r="A28" s="59" t="s">
        <v>128</v>
      </c>
      <c r="B28" s="36">
        <v>12896919</v>
      </c>
      <c r="C28" s="8" t="s">
        <v>320</v>
      </c>
      <c r="D28" s="7">
        <v>0.89400000000000002</v>
      </c>
      <c r="E28" s="31" t="s">
        <v>7</v>
      </c>
      <c r="F28" s="1" t="s">
        <v>924</v>
      </c>
      <c r="G28" s="36">
        <v>13544067</v>
      </c>
      <c r="H28" s="144" t="s">
        <v>1010</v>
      </c>
      <c r="I28" s="36">
        <f t="shared" ref="I28:I39" si="2">IF(ISNUMBER(G28),B28-G28,"")</f>
        <v>-647148</v>
      </c>
      <c r="J28" s="284">
        <f t="shared" ref="J28:J39" si="3">IF(ISNUMBER(I28),B28/G28-1,"")</f>
        <v>-4.7780921343640759E-2</v>
      </c>
    </row>
    <row r="29" spans="1:11" ht="15" customHeight="1">
      <c r="A29" s="59" t="s">
        <v>131</v>
      </c>
      <c r="B29" s="36">
        <v>1531975</v>
      </c>
      <c r="C29" s="8" t="s">
        <v>321</v>
      </c>
      <c r="D29" s="7">
        <v>0.106</v>
      </c>
      <c r="E29" s="31" t="s">
        <v>7</v>
      </c>
      <c r="F29" s="1" t="s">
        <v>925</v>
      </c>
      <c r="G29" s="36">
        <v>1448566</v>
      </c>
      <c r="H29" s="144" t="s">
        <v>773</v>
      </c>
      <c r="I29" s="36">
        <f t="shared" si="2"/>
        <v>83409</v>
      </c>
      <c r="J29" s="284">
        <f t="shared" si="3"/>
        <v>5.75803932993042E-2</v>
      </c>
    </row>
    <row r="30" spans="1:11" ht="15" customHeight="1">
      <c r="A30" s="59" t="s">
        <v>134</v>
      </c>
      <c r="B30" s="36">
        <v>462774</v>
      </c>
      <c r="C30" s="8" t="s">
        <v>322</v>
      </c>
      <c r="D30" s="7">
        <v>3.2000000000000001E-2</v>
      </c>
      <c r="E30" s="31" t="s">
        <v>7</v>
      </c>
      <c r="F30" s="1" t="s">
        <v>134</v>
      </c>
      <c r="G30" s="36">
        <v>458806</v>
      </c>
      <c r="H30" s="144" t="s">
        <v>1011</v>
      </c>
      <c r="I30" s="36">
        <f t="shared" si="2"/>
        <v>3968</v>
      </c>
      <c r="J30" s="284">
        <f t="shared" si="3"/>
        <v>8.6485355466143776E-3</v>
      </c>
    </row>
    <row r="31" spans="1:11" ht="15" customHeight="1">
      <c r="A31" s="59" t="s">
        <v>137</v>
      </c>
      <c r="B31" s="36">
        <v>293068</v>
      </c>
      <c r="C31" s="8" t="s">
        <v>323</v>
      </c>
      <c r="D31" s="7">
        <v>0.02</v>
      </c>
      <c r="E31" s="31" t="s">
        <v>7</v>
      </c>
      <c r="F31" s="1" t="s">
        <v>926</v>
      </c>
      <c r="G31" s="36">
        <v>346996</v>
      </c>
      <c r="H31" s="144" t="s">
        <v>167</v>
      </c>
      <c r="I31" s="36">
        <f t="shared" si="2"/>
        <v>-53928</v>
      </c>
      <c r="J31" s="284">
        <f t="shared" si="3"/>
        <v>-0.15541389526104044</v>
      </c>
    </row>
    <row r="32" spans="1:11" ht="15" customHeight="1">
      <c r="A32" s="59" t="s">
        <v>134</v>
      </c>
      <c r="B32" s="36">
        <v>51171</v>
      </c>
      <c r="C32" s="8" t="s">
        <v>325</v>
      </c>
      <c r="D32" s="7">
        <v>4.0000000000000001E-3</v>
      </c>
      <c r="E32" s="31" t="s">
        <v>7</v>
      </c>
      <c r="F32" s="1" t="s">
        <v>927</v>
      </c>
      <c r="G32" s="36">
        <v>90378</v>
      </c>
      <c r="H32" s="144" t="s">
        <v>219</v>
      </c>
      <c r="I32" s="36">
        <f t="shared" si="2"/>
        <v>-39207</v>
      </c>
      <c r="J32" s="284">
        <f t="shared" si="3"/>
        <v>-0.43381132576511983</v>
      </c>
    </row>
    <row r="33" spans="1:11" ht="15" customHeight="1">
      <c r="A33" s="59" t="s">
        <v>142</v>
      </c>
      <c r="B33" s="36">
        <v>995626</v>
      </c>
      <c r="C33" s="8" t="s">
        <v>327</v>
      </c>
      <c r="D33" s="7">
        <v>6.9000000000000006E-2</v>
      </c>
      <c r="E33" s="31" t="s">
        <v>7</v>
      </c>
      <c r="F33" s="1" t="s">
        <v>928</v>
      </c>
      <c r="G33" s="36">
        <v>912855</v>
      </c>
      <c r="H33" s="144" t="s">
        <v>1012</v>
      </c>
      <c r="I33" s="36">
        <f t="shared" si="2"/>
        <v>82771</v>
      </c>
      <c r="J33" s="284">
        <f t="shared" si="3"/>
        <v>9.0672669810649031E-2</v>
      </c>
    </row>
    <row r="34" spans="1:11" ht="15" customHeight="1">
      <c r="A34" s="59" t="s">
        <v>134</v>
      </c>
      <c r="B34" s="36">
        <v>336047</v>
      </c>
      <c r="C34" s="8" t="s">
        <v>328</v>
      </c>
      <c r="D34" s="7">
        <v>2.3E-2</v>
      </c>
      <c r="E34" s="31" t="s">
        <v>7</v>
      </c>
      <c r="F34" s="1" t="s">
        <v>927</v>
      </c>
      <c r="G34" s="36">
        <v>312158</v>
      </c>
      <c r="H34" s="144" t="s">
        <v>24</v>
      </c>
      <c r="I34" s="36">
        <f t="shared" si="2"/>
        <v>23889</v>
      </c>
      <c r="J34" s="284">
        <f t="shared" si="3"/>
        <v>7.6528552848237119E-2</v>
      </c>
    </row>
    <row r="35" spans="1:11" ht="15" customHeight="1">
      <c r="A35" s="59" t="s">
        <v>147</v>
      </c>
      <c r="B35" s="36">
        <v>44792</v>
      </c>
      <c r="C35" s="8" t="s">
        <v>329</v>
      </c>
      <c r="D35" s="7">
        <v>3.0000000000000001E-3</v>
      </c>
      <c r="E35" s="31" t="s">
        <v>7</v>
      </c>
      <c r="F35" s="1" t="s">
        <v>929</v>
      </c>
      <c r="G35" s="36">
        <v>45319</v>
      </c>
      <c r="H35" s="144" t="s">
        <v>156</v>
      </c>
      <c r="I35" s="36">
        <f t="shared" si="2"/>
        <v>-527</v>
      </c>
      <c r="J35" s="284">
        <f t="shared" si="3"/>
        <v>-1.1628676713961061E-2</v>
      </c>
    </row>
    <row r="36" spans="1:11" ht="15" customHeight="1">
      <c r="A36" s="59" t="s">
        <v>134</v>
      </c>
      <c r="B36" s="36">
        <v>10674</v>
      </c>
      <c r="C36" s="8" t="s">
        <v>330</v>
      </c>
      <c r="D36" s="7">
        <v>1E-3</v>
      </c>
      <c r="E36" s="31" t="s">
        <v>7</v>
      </c>
      <c r="F36" s="1" t="s">
        <v>927</v>
      </c>
      <c r="G36" s="41">
        <v>12506</v>
      </c>
      <c r="H36" s="145" t="s">
        <v>245</v>
      </c>
      <c r="I36" s="36">
        <f t="shared" si="2"/>
        <v>-1832</v>
      </c>
      <c r="J36" s="284">
        <f t="shared" si="3"/>
        <v>-0.14648968495122339</v>
      </c>
    </row>
    <row r="37" spans="1:11" ht="15" customHeight="1">
      <c r="A37" s="59" t="s">
        <v>152</v>
      </c>
      <c r="B37" s="36">
        <v>198489</v>
      </c>
      <c r="C37" s="8" t="s">
        <v>331</v>
      </c>
      <c r="D37" s="7">
        <v>1.4E-2</v>
      </c>
      <c r="E37" s="31" t="s">
        <v>7</v>
      </c>
      <c r="F37" s="1"/>
      <c r="G37" s="41">
        <v>143396</v>
      </c>
      <c r="H37" s="147">
        <v>9.5644307440861127E-3</v>
      </c>
      <c r="I37" s="36">
        <f t="shared" si="2"/>
        <v>55093</v>
      </c>
      <c r="J37" s="284">
        <f t="shared" si="3"/>
        <v>0.38420179084493289</v>
      </c>
    </row>
    <row r="38" spans="1:11" ht="15" customHeight="1">
      <c r="A38" s="59" t="s">
        <v>134</v>
      </c>
      <c r="B38" s="36">
        <v>64882</v>
      </c>
      <c r="C38" s="8" t="s">
        <v>332</v>
      </c>
      <c r="D38" s="7">
        <v>4.0000000000000001E-3</v>
      </c>
      <c r="E38" s="31" t="s">
        <v>7</v>
      </c>
      <c r="F38" s="1"/>
      <c r="G38" s="137">
        <v>43764</v>
      </c>
      <c r="H38" s="147">
        <v>2.9190336347191316E-3</v>
      </c>
      <c r="I38" s="36">
        <f t="shared" si="2"/>
        <v>21118</v>
      </c>
      <c r="J38" s="284">
        <f t="shared" si="3"/>
        <v>0.48254272918380403</v>
      </c>
    </row>
    <row r="39" spans="1:11" ht="15" customHeight="1">
      <c r="A39" s="163"/>
      <c r="B39" s="86"/>
      <c r="C39" s="96"/>
      <c r="D39" s="474"/>
      <c r="E39" s="98"/>
      <c r="F39" s="179"/>
      <c r="G39" s="231"/>
      <c r="H39" s="189"/>
      <c r="I39" s="188" t="str">
        <f t="shared" si="2"/>
        <v/>
      </c>
      <c r="J39" s="189" t="str">
        <f t="shared" si="3"/>
        <v/>
      </c>
    </row>
    <row r="40" spans="1:11" ht="15" customHeight="1">
      <c r="A40" s="465" t="s">
        <v>17</v>
      </c>
      <c r="B40" s="91" t="s">
        <v>5</v>
      </c>
      <c r="C40" s="466" t="s">
        <v>5</v>
      </c>
      <c r="D40" s="466" t="s">
        <v>5</v>
      </c>
      <c r="E40" s="467" t="s">
        <v>5</v>
      </c>
      <c r="F40" s="475" t="s">
        <v>17</v>
      </c>
      <c r="G40" s="232" t="s">
        <v>5</v>
      </c>
      <c r="H40" s="233" t="s">
        <v>5</v>
      </c>
      <c r="I40" s="188" t="str">
        <f t="shared" ref="I40:I53" si="4">IF(ISNUMBER(G40),B40-G40,"")</f>
        <v/>
      </c>
      <c r="J40" s="189" t="str">
        <f t="shared" ref="J40:J53" si="5">IF(ISNUMBER(I40),B40/G40-1,"")</f>
        <v/>
      </c>
      <c r="K40" s="23"/>
    </row>
    <row r="41" spans="1:11" ht="15" customHeight="1">
      <c r="A41" s="59" t="s">
        <v>996</v>
      </c>
      <c r="B41" s="36">
        <v>6409008</v>
      </c>
      <c r="C41" s="8" t="s">
        <v>255</v>
      </c>
      <c r="D41" s="7">
        <v>1</v>
      </c>
      <c r="E41" s="31" t="s">
        <v>6</v>
      </c>
      <c r="F41" s="1" t="s">
        <v>996</v>
      </c>
      <c r="G41" s="44">
        <v>6410575</v>
      </c>
      <c r="H41" s="63">
        <v>1</v>
      </c>
      <c r="I41" s="36">
        <f t="shared" si="4"/>
        <v>-1567</v>
      </c>
      <c r="J41" s="284">
        <f t="shared" si="5"/>
        <v>-2.4443985133937307E-4</v>
      </c>
    </row>
    <row r="42" spans="1:11" ht="15" customHeight="1">
      <c r="A42" s="59" t="s">
        <v>19</v>
      </c>
      <c r="B42" s="36">
        <v>2083901</v>
      </c>
      <c r="C42" s="8" t="s">
        <v>256</v>
      </c>
      <c r="D42" s="7">
        <v>0.32500000000000001</v>
      </c>
      <c r="E42" s="31" t="s">
        <v>9</v>
      </c>
      <c r="F42" s="1" t="s">
        <v>19</v>
      </c>
      <c r="G42" s="44">
        <v>1866323</v>
      </c>
      <c r="H42" s="148">
        <f>(G42/$G$41)</f>
        <v>0.29113191874363842</v>
      </c>
      <c r="I42" s="36">
        <f t="shared" si="4"/>
        <v>217578</v>
      </c>
      <c r="J42" s="284">
        <f t="shared" si="5"/>
        <v>0.11658110627152962</v>
      </c>
    </row>
    <row r="43" spans="1:11" ht="15" customHeight="1">
      <c r="A43" s="59" t="s">
        <v>20</v>
      </c>
      <c r="B43" s="36">
        <v>3376711</v>
      </c>
      <c r="C43" s="8" t="s">
        <v>258</v>
      </c>
      <c r="D43" s="7">
        <v>0.52700000000000002</v>
      </c>
      <c r="E43" s="31" t="s">
        <v>9</v>
      </c>
      <c r="F43" s="1" t="s">
        <v>20</v>
      </c>
      <c r="G43" s="44">
        <f>3708388-100881</f>
        <v>3607507</v>
      </c>
      <c r="H43" s="148">
        <f>(G43/$G$41)</f>
        <v>0.56274312366675372</v>
      </c>
      <c r="I43" s="36">
        <f t="shared" si="4"/>
        <v>-230796</v>
      </c>
      <c r="J43" s="284">
        <f t="shared" si="5"/>
        <v>-6.3976591036413843E-2</v>
      </c>
    </row>
    <row r="44" spans="1:11" ht="15" customHeight="1">
      <c r="A44" s="59" t="s">
        <v>21</v>
      </c>
      <c r="B44" s="36">
        <v>96279</v>
      </c>
      <c r="C44" s="8" t="s">
        <v>260</v>
      </c>
      <c r="D44" s="7">
        <v>1.4999999999999999E-2</v>
      </c>
      <c r="E44" s="31" t="s">
        <v>7</v>
      </c>
      <c r="F44" s="1" t="s">
        <v>21</v>
      </c>
      <c r="G44" s="44">
        <v>100881</v>
      </c>
      <c r="H44" s="148">
        <f>(G44/$G$41)</f>
        <v>1.5736653888301751E-2</v>
      </c>
      <c r="I44" s="36">
        <f t="shared" si="4"/>
        <v>-4602</v>
      </c>
      <c r="J44" s="284">
        <f t="shared" si="5"/>
        <v>-4.5618104499360657E-2</v>
      </c>
    </row>
    <row r="45" spans="1:11" ht="15" customHeight="1">
      <c r="A45" s="59" t="s">
        <v>23</v>
      </c>
      <c r="B45" s="36">
        <v>184225</v>
      </c>
      <c r="C45" s="8" t="s">
        <v>261</v>
      </c>
      <c r="D45" s="7">
        <v>2.9000000000000001E-2</v>
      </c>
      <c r="E45" s="31" t="s">
        <v>7</v>
      </c>
      <c r="F45" s="1" t="s">
        <v>23</v>
      </c>
      <c r="G45" s="44">
        <v>178761</v>
      </c>
      <c r="H45" s="148">
        <f>(G45/$G$41)</f>
        <v>2.7885330099094077E-2</v>
      </c>
      <c r="I45" s="36">
        <f t="shared" si="4"/>
        <v>5464</v>
      </c>
      <c r="J45" s="284">
        <f t="shared" si="5"/>
        <v>3.056595118622063E-2</v>
      </c>
    </row>
    <row r="46" spans="1:11" ht="15" customHeight="1">
      <c r="A46" s="59" t="s">
        <v>25</v>
      </c>
      <c r="B46" s="36">
        <v>667892</v>
      </c>
      <c r="C46" s="8" t="s">
        <v>263</v>
      </c>
      <c r="D46" s="7">
        <v>0.104</v>
      </c>
      <c r="E46" s="31" t="s">
        <v>7</v>
      </c>
      <c r="F46" s="1" t="s">
        <v>25</v>
      </c>
      <c r="G46" s="44">
        <v>657103</v>
      </c>
      <c r="H46" s="148">
        <f>(G46/$G$41)</f>
        <v>0.10250297360221197</v>
      </c>
      <c r="I46" s="36">
        <f t="shared" si="4"/>
        <v>10789</v>
      </c>
      <c r="J46" s="284">
        <f t="shared" si="5"/>
        <v>1.6419039328689822E-2</v>
      </c>
    </row>
    <row r="47" spans="1:11" ht="15" customHeight="1">
      <c r="A47" s="59" t="s">
        <v>997</v>
      </c>
      <c r="B47" s="36">
        <v>6552475</v>
      </c>
      <c r="C47" s="8" t="s">
        <v>264</v>
      </c>
      <c r="D47" s="7">
        <v>1</v>
      </c>
      <c r="E47" s="31" t="s">
        <v>6</v>
      </c>
      <c r="F47" s="1" t="s">
        <v>997</v>
      </c>
      <c r="G47" s="44">
        <v>6692526</v>
      </c>
      <c r="H47" s="149">
        <v>1</v>
      </c>
      <c r="I47" s="36">
        <f t="shared" si="4"/>
        <v>-140051</v>
      </c>
      <c r="J47" s="284">
        <f t="shared" si="5"/>
        <v>-2.0926478283386563E-2</v>
      </c>
    </row>
    <row r="48" spans="1:11" ht="15" customHeight="1">
      <c r="A48" s="59" t="s">
        <v>19</v>
      </c>
      <c r="B48" s="36">
        <v>1628121</v>
      </c>
      <c r="C48" s="8" t="s">
        <v>265</v>
      </c>
      <c r="D48" s="7">
        <v>0.248</v>
      </c>
      <c r="E48" s="31" t="s">
        <v>7</v>
      </c>
      <c r="F48" s="1" t="s">
        <v>19</v>
      </c>
      <c r="G48" s="44">
        <v>1445512</v>
      </c>
      <c r="H48" s="148">
        <f>G48/$G$47</f>
        <v>0.21598900026686485</v>
      </c>
      <c r="I48" s="36">
        <f t="shared" si="4"/>
        <v>182609</v>
      </c>
      <c r="J48" s="284">
        <f t="shared" si="5"/>
        <v>0.12632824909097962</v>
      </c>
    </row>
    <row r="49" spans="1:11" ht="15" customHeight="1">
      <c r="A49" s="59" t="s">
        <v>20</v>
      </c>
      <c r="B49" s="36">
        <v>3184995</v>
      </c>
      <c r="C49" s="8" t="s">
        <v>266</v>
      </c>
      <c r="D49" s="7">
        <v>0.48599999999999999</v>
      </c>
      <c r="E49" s="31" t="s">
        <v>9</v>
      </c>
      <c r="F49" s="1" t="s">
        <v>20</v>
      </c>
      <c r="G49" s="44">
        <f>3579646-129854</f>
        <v>3449792</v>
      </c>
      <c r="H49" s="148">
        <f>G49/$G$47</f>
        <v>0.51546934595397909</v>
      </c>
      <c r="I49" s="36">
        <f t="shared" si="4"/>
        <v>-264797</v>
      </c>
      <c r="J49" s="284">
        <f t="shared" si="5"/>
        <v>-7.675738131458365E-2</v>
      </c>
    </row>
    <row r="50" spans="1:11" ht="15" customHeight="1">
      <c r="A50" s="59" t="s">
        <v>21</v>
      </c>
      <c r="B50" s="36">
        <v>119088</v>
      </c>
      <c r="C50" s="8" t="s">
        <v>267</v>
      </c>
      <c r="D50" s="7">
        <v>1.7999999999999999E-2</v>
      </c>
      <c r="E50" s="31" t="s">
        <v>7</v>
      </c>
      <c r="F50" s="1" t="s">
        <v>21</v>
      </c>
      <c r="G50" s="44">
        <v>129854</v>
      </c>
      <c r="H50" s="148">
        <f>G50/$G$47</f>
        <v>1.9402838330400209E-2</v>
      </c>
      <c r="I50" s="36">
        <f t="shared" si="4"/>
        <v>-10766</v>
      </c>
      <c r="J50" s="284">
        <f t="shared" si="5"/>
        <v>-8.2908497235356649E-2</v>
      </c>
    </row>
    <row r="51" spans="1:11" ht="15" customHeight="1">
      <c r="A51" s="59" t="s">
        <v>23</v>
      </c>
      <c r="B51" s="36">
        <v>697688</v>
      </c>
      <c r="C51" s="8" t="s">
        <v>268</v>
      </c>
      <c r="D51" s="7">
        <v>0.106</v>
      </c>
      <c r="E51" s="31" t="s">
        <v>7</v>
      </c>
      <c r="F51" s="1" t="s">
        <v>23</v>
      </c>
      <c r="G51" s="44">
        <v>749592</v>
      </c>
      <c r="H51" s="148">
        <f>G51/$G$47</f>
        <v>0.11200434634097799</v>
      </c>
      <c r="I51" s="36">
        <f t="shared" si="4"/>
        <v>-51904</v>
      </c>
      <c r="J51" s="284">
        <f t="shared" si="5"/>
        <v>-6.9243001526163583E-2</v>
      </c>
    </row>
    <row r="52" spans="1:11" ht="15" customHeight="1">
      <c r="A52" s="59" t="s">
        <v>25</v>
      </c>
      <c r="B52" s="36">
        <v>922583</v>
      </c>
      <c r="C52" s="8" t="s">
        <v>270</v>
      </c>
      <c r="D52" s="7">
        <v>0.14099999999999999</v>
      </c>
      <c r="E52" s="31" t="s">
        <v>7</v>
      </c>
      <c r="F52" s="1" t="s">
        <v>25</v>
      </c>
      <c r="G52" s="44">
        <v>917776</v>
      </c>
      <c r="H52" s="148">
        <f>G52/$G$47</f>
        <v>0.13713446910777785</v>
      </c>
      <c r="I52" s="36">
        <f t="shared" si="4"/>
        <v>4807</v>
      </c>
      <c r="J52" s="284">
        <f t="shared" si="5"/>
        <v>5.237661477310418E-3</v>
      </c>
    </row>
    <row r="53" spans="1:11" ht="15" customHeight="1">
      <c r="A53" s="59"/>
      <c r="B53" s="36"/>
      <c r="C53" s="8"/>
      <c r="D53" s="134"/>
      <c r="E53" s="31"/>
      <c r="F53" s="1"/>
      <c r="G53" s="360"/>
      <c r="H53" s="150"/>
      <c r="I53" s="88" t="str">
        <f t="shared" si="4"/>
        <v/>
      </c>
      <c r="J53" s="189" t="str">
        <f t="shared" si="5"/>
        <v/>
      </c>
    </row>
    <row r="54" spans="1:11" ht="15" customHeight="1">
      <c r="A54" s="259" t="s">
        <v>33</v>
      </c>
      <c r="B54" s="243" t="s">
        <v>5</v>
      </c>
      <c r="C54" s="24" t="s">
        <v>5</v>
      </c>
      <c r="D54" s="24" t="s">
        <v>5</v>
      </c>
      <c r="E54" s="143" t="s">
        <v>5</v>
      </c>
      <c r="F54" s="244" t="s">
        <v>902</v>
      </c>
      <c r="G54" s="251" t="s">
        <v>5</v>
      </c>
      <c r="H54" s="33" t="s">
        <v>5</v>
      </c>
      <c r="I54" s="256"/>
      <c r="J54" s="291"/>
      <c r="K54" s="23"/>
    </row>
    <row r="55" spans="1:11">
      <c r="A55" s="406" t="s">
        <v>998</v>
      </c>
      <c r="B55" s="241">
        <v>237670</v>
      </c>
      <c r="C55" s="8" t="s">
        <v>273</v>
      </c>
      <c r="D55" s="403" t="s">
        <v>1007</v>
      </c>
      <c r="E55" s="110" t="s">
        <v>6</v>
      </c>
      <c r="F55" s="245" t="s">
        <v>903</v>
      </c>
      <c r="G55" s="252">
        <v>245233</v>
      </c>
      <c r="H55" s="258" t="s">
        <v>1007</v>
      </c>
      <c r="I55" s="36">
        <f>IF(ISNUMBER(G55),B55-G55,"")</f>
        <v>-7563</v>
      </c>
      <c r="J55" s="284">
        <f>IF(ISNUMBER(I55),B55/G55-1,"")</f>
        <v>-3.0840058230336087E-2</v>
      </c>
    </row>
    <row r="56" spans="1:11" ht="15" customHeight="1">
      <c r="A56" s="262" t="s">
        <v>35</v>
      </c>
      <c r="B56" s="241">
        <v>88973</v>
      </c>
      <c r="C56" s="8" t="s">
        <v>274</v>
      </c>
      <c r="D56" s="8" t="s">
        <v>173</v>
      </c>
      <c r="E56" s="110" t="s">
        <v>272</v>
      </c>
      <c r="F56" s="246" t="s">
        <v>904</v>
      </c>
      <c r="G56" s="252">
        <v>96721</v>
      </c>
      <c r="H56" s="126">
        <v>0.39400000000000002</v>
      </c>
      <c r="I56" s="36">
        <f t="shared" ref="I56:I61" si="6">IF(ISNUMBER(G56),B56-G56,"")</f>
        <v>-7748</v>
      </c>
      <c r="J56" s="284">
        <f t="shared" ref="J56:J61" si="7">IF(ISNUMBER(I56),B56/G56-1,"")</f>
        <v>-8.0106698648690577E-2</v>
      </c>
    </row>
    <row r="57" spans="1:11" ht="15" customHeight="1">
      <c r="A57" s="262" t="s">
        <v>1003</v>
      </c>
      <c r="B57" s="228" t="s">
        <v>5</v>
      </c>
      <c r="C57" s="8" t="s">
        <v>5</v>
      </c>
      <c r="D57" s="8" t="s">
        <v>5</v>
      </c>
      <c r="E57" s="110" t="s">
        <v>5</v>
      </c>
      <c r="F57" s="247"/>
      <c r="G57" s="253"/>
      <c r="H57" s="254"/>
      <c r="I57" s="36" t="str">
        <f t="shared" si="6"/>
        <v/>
      </c>
      <c r="J57" s="240" t="str">
        <f t="shared" si="7"/>
        <v/>
      </c>
    </row>
    <row r="58" spans="1:11" ht="15" customHeight="1">
      <c r="A58" s="262" t="s">
        <v>40</v>
      </c>
      <c r="B58" s="241">
        <v>16945</v>
      </c>
      <c r="C58" s="8" t="s">
        <v>275</v>
      </c>
      <c r="D58" s="8" t="s">
        <v>276</v>
      </c>
      <c r="E58" s="110" t="s">
        <v>32</v>
      </c>
      <c r="F58" s="248" t="s">
        <v>40</v>
      </c>
      <c r="G58" s="161">
        <v>20488</v>
      </c>
      <c r="H58" s="255">
        <v>8.4000000000000005E-2</v>
      </c>
      <c r="I58" s="36">
        <f t="shared" si="6"/>
        <v>-3543</v>
      </c>
      <c r="J58" s="284">
        <f t="shared" si="7"/>
        <v>-0.17293049590003906</v>
      </c>
    </row>
    <row r="59" spans="1:11" ht="15" customHeight="1">
      <c r="A59" s="262" t="s">
        <v>42</v>
      </c>
      <c r="B59" s="241">
        <v>21172</v>
      </c>
      <c r="C59" s="8" t="s">
        <v>247</v>
      </c>
      <c r="D59" s="8" t="s">
        <v>69</v>
      </c>
      <c r="E59" s="110" t="s">
        <v>32</v>
      </c>
      <c r="F59" s="248" t="s">
        <v>1071</v>
      </c>
      <c r="G59" s="161">
        <v>22226</v>
      </c>
      <c r="H59" s="255">
        <v>9.0999999999999998E-2</v>
      </c>
      <c r="I59" s="36">
        <f t="shared" si="6"/>
        <v>-1054</v>
      </c>
      <c r="J59" s="284">
        <f t="shared" si="7"/>
        <v>-4.7421938270494013E-2</v>
      </c>
    </row>
    <row r="60" spans="1:11" ht="15" customHeight="1">
      <c r="A60" s="262" t="s">
        <v>45</v>
      </c>
      <c r="B60" s="241">
        <v>15039</v>
      </c>
      <c r="C60" s="8" t="s">
        <v>277</v>
      </c>
      <c r="D60" s="8" t="s">
        <v>41</v>
      </c>
      <c r="E60" s="110" t="s">
        <v>38</v>
      </c>
      <c r="F60" s="248" t="s">
        <v>1072</v>
      </c>
      <c r="G60" s="161">
        <v>15776</v>
      </c>
      <c r="H60" s="255">
        <v>6.4000000000000001E-2</v>
      </c>
      <c r="I60" s="36">
        <f t="shared" si="6"/>
        <v>-737</v>
      </c>
      <c r="J60" s="284">
        <f t="shared" si="7"/>
        <v>-4.6716531440162301E-2</v>
      </c>
    </row>
    <row r="61" spans="1:11" ht="15" customHeight="1">
      <c r="A61" s="262" t="s">
        <v>47</v>
      </c>
      <c r="B61" s="241">
        <v>35817</v>
      </c>
      <c r="C61" s="8" t="s">
        <v>278</v>
      </c>
      <c r="D61" s="8" t="s">
        <v>955</v>
      </c>
      <c r="E61" s="110" t="s">
        <v>32</v>
      </c>
      <c r="F61" s="248" t="s">
        <v>1073</v>
      </c>
      <c r="G61" s="161">
        <v>38231</v>
      </c>
      <c r="H61" s="255">
        <v>0.156</v>
      </c>
      <c r="I61" s="36">
        <f t="shared" si="6"/>
        <v>-2414</v>
      </c>
      <c r="J61" s="284">
        <f t="shared" si="7"/>
        <v>-6.314247600115086E-2</v>
      </c>
    </row>
    <row r="62" spans="1:11" ht="6.75" customHeight="1">
      <c r="A62" s="262"/>
      <c r="B62" s="241"/>
      <c r="C62" s="8"/>
      <c r="D62" s="8"/>
      <c r="E62" s="110"/>
      <c r="F62" s="248"/>
      <c r="G62" s="161"/>
      <c r="H62" s="255"/>
      <c r="I62" s="36"/>
      <c r="J62" s="284"/>
    </row>
    <row r="63" spans="1:11" ht="15" customHeight="1">
      <c r="A63" s="262" t="s">
        <v>1113</v>
      </c>
      <c r="B63" s="241">
        <v>88973</v>
      </c>
      <c r="C63" s="8" t="s">
        <v>274</v>
      </c>
      <c r="D63" s="403" t="s">
        <v>1007</v>
      </c>
      <c r="E63" s="110" t="s">
        <v>6</v>
      </c>
      <c r="F63" s="246" t="s">
        <v>904</v>
      </c>
      <c r="G63" s="252">
        <v>96721</v>
      </c>
      <c r="H63" s="126">
        <v>0.39400000000000002</v>
      </c>
      <c r="I63" s="36">
        <f>IF(ISNUMBER(G63),B63-G63,"")</f>
        <v>-7748</v>
      </c>
      <c r="J63" s="284">
        <f>IF(ISNUMBER(I63),B63/G63-1,"")</f>
        <v>-8.0106698648690577E-2</v>
      </c>
    </row>
    <row r="64" spans="1:11" ht="15" customHeight="1">
      <c r="A64" s="262" t="s">
        <v>999</v>
      </c>
      <c r="B64" s="241">
        <v>53174</v>
      </c>
      <c r="C64" s="8" t="s">
        <v>279</v>
      </c>
      <c r="D64" s="8" t="s">
        <v>954</v>
      </c>
      <c r="E64" s="110" t="s">
        <v>272</v>
      </c>
      <c r="F64" s="247"/>
      <c r="G64" s="505" t="s">
        <v>1006</v>
      </c>
      <c r="H64" s="506"/>
      <c r="I64" s="506"/>
      <c r="J64" s="507"/>
    </row>
    <row r="65" spans="1:11" ht="15" customHeight="1">
      <c r="A65" s="262" t="s">
        <v>1000</v>
      </c>
      <c r="B65" s="241">
        <v>65009</v>
      </c>
      <c r="C65" s="8" t="s">
        <v>280</v>
      </c>
      <c r="D65" s="8" t="s">
        <v>953</v>
      </c>
      <c r="E65" s="110" t="s">
        <v>281</v>
      </c>
      <c r="F65" s="247"/>
      <c r="G65" s="260"/>
      <c r="H65" s="261"/>
      <c r="I65" s="261"/>
      <c r="J65" s="263"/>
    </row>
    <row r="66" spans="1:11" ht="15" customHeight="1">
      <c r="A66" s="262"/>
      <c r="B66" s="241"/>
      <c r="C66" s="8"/>
      <c r="D66" s="8"/>
      <c r="E66" s="110"/>
      <c r="F66" s="247"/>
      <c r="G66" s="253"/>
      <c r="H66" s="254"/>
      <c r="I66" s="257"/>
      <c r="J66" s="286"/>
    </row>
    <row r="67" spans="1:11" ht="15" customHeight="1">
      <c r="A67" s="259" t="s">
        <v>81</v>
      </c>
      <c r="B67" s="243" t="s">
        <v>5</v>
      </c>
      <c r="C67" s="24" t="s">
        <v>5</v>
      </c>
      <c r="D67" s="24" t="s">
        <v>5</v>
      </c>
      <c r="E67" s="143" t="s">
        <v>5</v>
      </c>
      <c r="F67" s="249" t="s">
        <v>81</v>
      </c>
      <c r="G67" s="251" t="s">
        <v>5</v>
      </c>
      <c r="H67" s="33" t="s">
        <v>5</v>
      </c>
      <c r="I67" s="188" t="str">
        <f t="shared" ref="I67:I92" si="8">IF(ISNUMBER(G67),B67-G67,"")</f>
        <v/>
      </c>
      <c r="J67" s="189" t="str">
        <f t="shared" ref="J67:J92" si="9">IF(ISNUMBER(I67),B67/G67-1,"")</f>
        <v/>
      </c>
      <c r="K67" s="23"/>
    </row>
    <row r="68" spans="1:11" ht="15" customHeight="1">
      <c r="A68" s="59" t="s">
        <v>1110</v>
      </c>
      <c r="B68" s="36">
        <v>12345979</v>
      </c>
      <c r="C68" s="8" t="s">
        <v>300</v>
      </c>
      <c r="D68" s="9">
        <v>1</v>
      </c>
      <c r="E68" s="31" t="s">
        <v>6</v>
      </c>
      <c r="F68" s="1" t="s">
        <v>905</v>
      </c>
      <c r="G68" s="140">
        <v>12469929</v>
      </c>
      <c r="H68" s="250" t="s">
        <v>1007</v>
      </c>
      <c r="I68" s="36">
        <f t="shared" si="8"/>
        <v>-123950</v>
      </c>
      <c r="J68" s="284">
        <f t="shared" si="9"/>
        <v>-9.9399122480969826E-3</v>
      </c>
    </row>
    <row r="69" spans="1:11" ht="15" customHeight="1">
      <c r="A69" s="59" t="s">
        <v>906</v>
      </c>
      <c r="B69" s="36">
        <v>1445777</v>
      </c>
      <c r="C69" s="8" t="s">
        <v>301</v>
      </c>
      <c r="D69" s="7">
        <v>0.11700000000000001</v>
      </c>
      <c r="E69" s="31" t="s">
        <v>7</v>
      </c>
      <c r="F69" s="1" t="s">
        <v>906</v>
      </c>
      <c r="G69" s="36">
        <v>1877873</v>
      </c>
      <c r="H69" s="144" t="s">
        <v>955</v>
      </c>
      <c r="I69" s="36">
        <f t="shared" si="8"/>
        <v>-432096</v>
      </c>
      <c r="J69" s="284">
        <f t="shared" si="9"/>
        <v>-0.23009862754297017</v>
      </c>
    </row>
    <row r="70" spans="1:11" ht="15" customHeight="1">
      <c r="A70" s="59"/>
      <c r="B70" s="36"/>
      <c r="C70" s="8"/>
      <c r="D70" s="134"/>
      <c r="E70" s="31"/>
      <c r="F70" s="1"/>
      <c r="G70" s="36"/>
      <c r="H70" s="144"/>
      <c r="I70" s="88" t="str">
        <f t="shared" si="8"/>
        <v/>
      </c>
      <c r="J70" s="240" t="str">
        <f t="shared" si="9"/>
        <v/>
      </c>
    </row>
    <row r="71" spans="1:11" ht="15" customHeight="1">
      <c r="A71" s="64" t="s">
        <v>909</v>
      </c>
      <c r="B71" s="35" t="s">
        <v>5</v>
      </c>
      <c r="C71" s="24" t="s">
        <v>5</v>
      </c>
      <c r="D71" s="24" t="s">
        <v>5</v>
      </c>
      <c r="E71" s="33" t="s">
        <v>5</v>
      </c>
      <c r="F71" s="27" t="s">
        <v>909</v>
      </c>
      <c r="G71" s="35" t="s">
        <v>5</v>
      </c>
      <c r="H71" s="143" t="s">
        <v>5</v>
      </c>
      <c r="I71" s="88" t="str">
        <f t="shared" si="8"/>
        <v/>
      </c>
      <c r="J71" s="240" t="str">
        <f t="shared" si="9"/>
        <v/>
      </c>
      <c r="K71" s="23"/>
    </row>
    <row r="72" spans="1:11" ht="15" customHeight="1">
      <c r="A72" s="59" t="s">
        <v>1111</v>
      </c>
      <c r="B72" s="36">
        <v>15107042</v>
      </c>
      <c r="C72" s="8" t="s">
        <v>303</v>
      </c>
      <c r="D72" s="9">
        <v>1</v>
      </c>
      <c r="E72" s="31" t="s">
        <v>6</v>
      </c>
      <c r="F72" s="1" t="s">
        <v>910</v>
      </c>
      <c r="G72" s="36">
        <v>15771163</v>
      </c>
      <c r="H72" s="166" t="s">
        <v>1007</v>
      </c>
      <c r="I72" s="36">
        <f t="shared" si="8"/>
        <v>-664121</v>
      </c>
      <c r="J72" s="284">
        <f t="shared" si="9"/>
        <v>-4.2109830454482022E-2</v>
      </c>
    </row>
    <row r="73" spans="1:11" ht="15" customHeight="1">
      <c r="A73" s="59" t="s">
        <v>106</v>
      </c>
      <c r="B73" s="36">
        <v>13775144</v>
      </c>
      <c r="C73" s="8" t="s">
        <v>304</v>
      </c>
      <c r="D73" s="7">
        <v>0.91200000000000003</v>
      </c>
      <c r="E73" s="31" t="s">
        <v>7</v>
      </c>
      <c r="F73" s="1" t="s">
        <v>106</v>
      </c>
      <c r="G73" s="36">
        <v>14560478</v>
      </c>
      <c r="H73" s="144" t="s">
        <v>962</v>
      </c>
      <c r="I73" s="36">
        <f t="shared" si="8"/>
        <v>-785334</v>
      </c>
      <c r="J73" s="284">
        <f t="shared" si="9"/>
        <v>-5.3936004024043749E-2</v>
      </c>
    </row>
    <row r="74" spans="1:11" ht="15" customHeight="1">
      <c r="A74" s="59" t="s">
        <v>911</v>
      </c>
      <c r="B74" s="36">
        <v>13628595</v>
      </c>
      <c r="C74" s="8" t="s">
        <v>305</v>
      </c>
      <c r="D74" s="7">
        <v>0.90200000000000002</v>
      </c>
      <c r="E74" s="31" t="s">
        <v>7</v>
      </c>
      <c r="F74" s="1" t="s">
        <v>911</v>
      </c>
      <c r="G74" s="36">
        <v>14415581</v>
      </c>
      <c r="H74" s="144" t="s">
        <v>963</v>
      </c>
      <c r="I74" s="36">
        <f t="shared" si="8"/>
        <v>-786986</v>
      </c>
      <c r="J74" s="284">
        <f t="shared" si="9"/>
        <v>-5.459273545755805E-2</v>
      </c>
    </row>
    <row r="75" spans="1:11" ht="15" customHeight="1">
      <c r="A75" s="59" t="s">
        <v>912</v>
      </c>
      <c r="B75" s="36">
        <v>8559944</v>
      </c>
      <c r="C75" s="8" t="s">
        <v>307</v>
      </c>
      <c r="D75" s="7">
        <v>0.56699999999999995</v>
      </c>
      <c r="E75" s="31" t="s">
        <v>7</v>
      </c>
      <c r="F75" s="1" t="s">
        <v>912</v>
      </c>
      <c r="G75" s="36">
        <v>8600129</v>
      </c>
      <c r="H75" s="144" t="s">
        <v>964</v>
      </c>
      <c r="I75" s="36">
        <f t="shared" si="8"/>
        <v>-40185</v>
      </c>
      <c r="J75" s="284">
        <f t="shared" si="9"/>
        <v>-4.6726043295397535E-3</v>
      </c>
    </row>
    <row r="76" spans="1:11" ht="15" customHeight="1">
      <c r="A76" s="59" t="s">
        <v>908</v>
      </c>
      <c r="B76" s="36">
        <v>5068651</v>
      </c>
      <c r="C76" s="8" t="s">
        <v>308</v>
      </c>
      <c r="D76" s="7">
        <v>0.33600000000000002</v>
      </c>
      <c r="E76" s="31" t="s">
        <v>7</v>
      </c>
      <c r="F76" s="1" t="s">
        <v>908</v>
      </c>
      <c r="G76" s="36">
        <v>5815452</v>
      </c>
      <c r="H76" s="144" t="s">
        <v>965</v>
      </c>
      <c r="I76" s="36">
        <f t="shared" si="8"/>
        <v>-746801</v>
      </c>
      <c r="J76" s="284">
        <f t="shared" si="9"/>
        <v>-0.12841667337293816</v>
      </c>
    </row>
    <row r="77" spans="1:11">
      <c r="A77" s="235" t="s">
        <v>1002</v>
      </c>
      <c r="B77" s="213">
        <v>146549</v>
      </c>
      <c r="C77" s="236" t="s">
        <v>309</v>
      </c>
      <c r="D77" s="410">
        <v>0.01</v>
      </c>
      <c r="E77" s="237" t="s">
        <v>7</v>
      </c>
      <c r="F77" s="209" t="s">
        <v>107</v>
      </c>
      <c r="G77" s="208">
        <v>144897</v>
      </c>
      <c r="H77" s="238" t="s">
        <v>154</v>
      </c>
      <c r="I77" s="208">
        <v>1652</v>
      </c>
      <c r="J77" s="285">
        <v>1.1401202233310537E-2</v>
      </c>
    </row>
    <row r="78" spans="1:11">
      <c r="A78" s="59" t="s">
        <v>1140</v>
      </c>
      <c r="B78" s="36">
        <v>1331898</v>
      </c>
      <c r="C78" s="8" t="s">
        <v>311</v>
      </c>
      <c r="D78" s="7">
        <v>8.7999999999999995E-2</v>
      </c>
      <c r="E78" s="31" t="s">
        <v>7</v>
      </c>
      <c r="F78" s="209"/>
      <c r="G78" s="208">
        <v>1210685</v>
      </c>
      <c r="H78" s="238" t="s">
        <v>74</v>
      </c>
      <c r="I78" s="208">
        <f>IF(ISNUMBER(G78),B78-G78,"")</f>
        <v>121213</v>
      </c>
      <c r="J78" s="285">
        <f>IF(ISNUMBER(I78),B78/G78-1,"")</f>
        <v>0.10011935391947535</v>
      </c>
    </row>
    <row r="79" spans="1:11">
      <c r="A79" s="164"/>
      <c r="B79" s="36"/>
      <c r="C79" s="8"/>
      <c r="D79" s="7"/>
      <c r="E79" s="31"/>
      <c r="F79" s="209"/>
      <c r="G79" s="241"/>
      <c r="H79" s="47"/>
      <c r="I79" s="36"/>
      <c r="J79" s="284"/>
    </row>
    <row r="80" spans="1:11" ht="15" customHeight="1">
      <c r="A80" s="64" t="s">
        <v>1114</v>
      </c>
      <c r="B80" s="32" t="s">
        <v>5</v>
      </c>
      <c r="C80" s="24" t="s">
        <v>5</v>
      </c>
      <c r="D80" s="24" t="s">
        <v>5</v>
      </c>
      <c r="E80" s="33" t="s">
        <v>5</v>
      </c>
      <c r="F80" s="27" t="s">
        <v>909</v>
      </c>
      <c r="G80" s="35" t="s">
        <v>5</v>
      </c>
      <c r="H80" s="48" t="s">
        <v>5</v>
      </c>
      <c r="I80" s="273" t="str">
        <f>IF(ISNUMBER(G80),B80-G80,"")</f>
        <v/>
      </c>
      <c r="J80" s="191" t="str">
        <f>IF(ISNUMBER(I80),B80/G80-1,"")</f>
        <v/>
      </c>
      <c r="K80" s="23"/>
    </row>
    <row r="81" spans="1:11">
      <c r="A81" s="59" t="s">
        <v>1112</v>
      </c>
      <c r="B81" s="36">
        <v>1331898</v>
      </c>
      <c r="C81" s="8" t="s">
        <v>311</v>
      </c>
      <c r="D81" s="441" t="s">
        <v>1007</v>
      </c>
      <c r="E81" s="31" t="s">
        <v>6</v>
      </c>
      <c r="F81" s="209"/>
      <c r="G81" s="208">
        <v>1210685</v>
      </c>
      <c r="H81" s="238" t="s">
        <v>74</v>
      </c>
      <c r="I81" s="208">
        <f>IF(ISNUMBER(G81),B81-G81,"")</f>
        <v>121213</v>
      </c>
      <c r="J81" s="285">
        <f>IF(ISNUMBER(I81),B81/G81-1,"")</f>
        <v>0.10011935391947535</v>
      </c>
    </row>
    <row r="82" spans="1:11">
      <c r="A82" s="163" t="s">
        <v>102</v>
      </c>
      <c r="B82" s="86">
        <v>830740</v>
      </c>
      <c r="C82" s="96" t="s">
        <v>217</v>
      </c>
      <c r="D82" s="97">
        <v>0.624</v>
      </c>
      <c r="E82" s="98" t="s">
        <v>48</v>
      </c>
      <c r="F82" s="1" t="s">
        <v>914</v>
      </c>
      <c r="G82" s="36">
        <v>673007</v>
      </c>
      <c r="H82" s="239">
        <f>ROUND(G82/G81,3)</f>
        <v>0.55600000000000005</v>
      </c>
      <c r="I82" s="36">
        <f>IF(ISNUMBER(G82),B82-G82,"")</f>
        <v>157733</v>
      </c>
      <c r="J82" s="284">
        <f>IF(ISNUMBER(I82),B82/G82-1,"")</f>
        <v>0.23437051917736373</v>
      </c>
    </row>
    <row r="83" spans="1:11">
      <c r="A83" s="413" t="s">
        <v>104</v>
      </c>
      <c r="B83" s="36">
        <v>501158</v>
      </c>
      <c r="C83" s="8" t="s">
        <v>1107</v>
      </c>
      <c r="D83" s="7">
        <v>0.376</v>
      </c>
      <c r="E83" s="31" t="s">
        <v>48</v>
      </c>
      <c r="F83" s="209"/>
      <c r="G83" s="409">
        <v>537678</v>
      </c>
      <c r="H83" s="7">
        <f>ROUND(G83/G81,3)</f>
        <v>0.44400000000000001</v>
      </c>
      <c r="I83" s="36">
        <f>IF(ISNUMBER(G83),B83-G83,"")</f>
        <v>-36520</v>
      </c>
      <c r="J83" s="284">
        <f>IF(ISNUMBER(I83),B83/G83-1,"")</f>
        <v>-6.7921692909138964E-2</v>
      </c>
    </row>
    <row r="84" spans="1:11" ht="15" customHeight="1">
      <c r="A84" s="164"/>
      <c r="B84" s="140"/>
      <c r="C84" s="13"/>
      <c r="D84" s="141"/>
      <c r="E84" s="38"/>
      <c r="F84" s="1"/>
      <c r="G84" s="36"/>
      <c r="H84" s="144"/>
      <c r="I84" s="88" t="str">
        <f t="shared" si="8"/>
        <v/>
      </c>
      <c r="J84" s="240" t="str">
        <f t="shared" si="9"/>
        <v/>
      </c>
    </row>
    <row r="85" spans="1:11" ht="15" customHeight="1">
      <c r="A85" s="64" t="s">
        <v>109</v>
      </c>
      <c r="B85" s="35" t="s">
        <v>5</v>
      </c>
      <c r="C85" s="24" t="s">
        <v>5</v>
      </c>
      <c r="D85" s="24" t="s">
        <v>5</v>
      </c>
      <c r="E85" s="33" t="s">
        <v>5</v>
      </c>
      <c r="F85" s="27" t="s">
        <v>916</v>
      </c>
      <c r="G85" s="35" t="s">
        <v>5</v>
      </c>
      <c r="H85" s="143" t="s">
        <v>5</v>
      </c>
      <c r="I85" s="88" t="str">
        <f t="shared" si="8"/>
        <v/>
      </c>
      <c r="J85" s="240" t="str">
        <f t="shared" si="9"/>
        <v/>
      </c>
      <c r="K85" s="23"/>
    </row>
    <row r="86" spans="1:11">
      <c r="A86" s="310" t="s">
        <v>1001</v>
      </c>
      <c r="B86" s="36">
        <v>1331888</v>
      </c>
      <c r="C86" s="8" t="s">
        <v>312</v>
      </c>
      <c r="D86" s="9">
        <v>1</v>
      </c>
      <c r="E86" s="31" t="s">
        <v>6</v>
      </c>
      <c r="F86" s="1" t="s">
        <v>917</v>
      </c>
      <c r="G86" s="36">
        <v>1210645</v>
      </c>
      <c r="H86" s="166" t="s">
        <v>1007</v>
      </c>
      <c r="I86" s="36">
        <f t="shared" si="8"/>
        <v>121243</v>
      </c>
      <c r="J86" s="284">
        <f t="shared" si="9"/>
        <v>0.10014744206600623</v>
      </c>
    </row>
    <row r="87" spans="1:11" ht="15" customHeight="1">
      <c r="A87" s="59" t="s">
        <v>918</v>
      </c>
      <c r="B87" s="36">
        <v>626214</v>
      </c>
      <c r="C87" s="8" t="s">
        <v>313</v>
      </c>
      <c r="D87" s="7">
        <v>0.47</v>
      </c>
      <c r="E87" s="31" t="s">
        <v>38</v>
      </c>
      <c r="F87" s="1" t="s">
        <v>918</v>
      </c>
      <c r="G87" s="36">
        <v>633544</v>
      </c>
      <c r="H87" s="144" t="s">
        <v>966</v>
      </c>
      <c r="I87" s="36">
        <f t="shared" si="8"/>
        <v>-7330</v>
      </c>
      <c r="J87" s="284">
        <f t="shared" si="9"/>
        <v>-1.1569835717803345E-2</v>
      </c>
    </row>
    <row r="88" spans="1:11" ht="15" customHeight="1">
      <c r="A88" s="59" t="s">
        <v>919</v>
      </c>
      <c r="B88" s="36">
        <v>457163</v>
      </c>
      <c r="C88" s="8" t="s">
        <v>314</v>
      </c>
      <c r="D88" s="7">
        <v>0.34300000000000003</v>
      </c>
      <c r="E88" s="31" t="s">
        <v>32</v>
      </c>
      <c r="F88" s="1" t="s">
        <v>919</v>
      </c>
      <c r="G88" s="36">
        <v>321347</v>
      </c>
      <c r="H88" s="144" t="s">
        <v>967</v>
      </c>
      <c r="I88" s="36">
        <f t="shared" si="8"/>
        <v>135816</v>
      </c>
      <c r="J88" s="284">
        <f t="shared" si="9"/>
        <v>0.42264592481025187</v>
      </c>
    </row>
    <row r="89" spans="1:11" ht="15" customHeight="1">
      <c r="A89" s="59" t="s">
        <v>920</v>
      </c>
      <c r="B89" s="36">
        <v>54043</v>
      </c>
      <c r="C89" s="8" t="s">
        <v>315</v>
      </c>
      <c r="D89" s="7">
        <v>4.1000000000000002E-2</v>
      </c>
      <c r="E89" s="31" t="s">
        <v>9</v>
      </c>
      <c r="F89" s="1" t="s">
        <v>920</v>
      </c>
      <c r="G89" s="36">
        <v>42243</v>
      </c>
      <c r="H89" s="144" t="s">
        <v>691</v>
      </c>
      <c r="I89" s="36">
        <f t="shared" si="8"/>
        <v>11800</v>
      </c>
      <c r="J89" s="284">
        <f t="shared" si="9"/>
        <v>0.27933622138579173</v>
      </c>
    </row>
    <row r="90" spans="1:11" ht="15" customHeight="1">
      <c r="A90" s="59" t="s">
        <v>921</v>
      </c>
      <c r="B90" s="36">
        <v>21995</v>
      </c>
      <c r="C90" s="8" t="s">
        <v>316</v>
      </c>
      <c r="D90" s="7">
        <v>1.7000000000000001E-2</v>
      </c>
      <c r="E90" s="31" t="s">
        <v>7</v>
      </c>
      <c r="F90" s="1" t="s">
        <v>921</v>
      </c>
      <c r="G90" s="36">
        <v>20017</v>
      </c>
      <c r="H90" s="144" t="s">
        <v>252</v>
      </c>
      <c r="I90" s="36">
        <f t="shared" si="8"/>
        <v>1978</v>
      </c>
      <c r="J90" s="284">
        <f t="shared" si="9"/>
        <v>9.8816006394564671E-2</v>
      </c>
    </row>
    <row r="91" spans="1:11" ht="15" customHeight="1">
      <c r="A91" s="59" t="s">
        <v>922</v>
      </c>
      <c r="B91" s="36">
        <v>56783</v>
      </c>
      <c r="C91" s="8" t="s">
        <v>317</v>
      </c>
      <c r="D91" s="7">
        <v>4.2999999999999997E-2</v>
      </c>
      <c r="E91" s="31" t="s">
        <v>9</v>
      </c>
      <c r="F91" s="1" t="s">
        <v>922</v>
      </c>
      <c r="G91" s="36">
        <v>64108</v>
      </c>
      <c r="H91" s="144" t="s">
        <v>170</v>
      </c>
      <c r="I91" s="36">
        <f t="shared" si="8"/>
        <v>-7325</v>
      </c>
      <c r="J91" s="284">
        <f t="shared" si="9"/>
        <v>-0.11426031072565046</v>
      </c>
    </row>
    <row r="92" spans="1:11" ht="15" customHeight="1" thickBot="1">
      <c r="A92" s="100" t="s">
        <v>923</v>
      </c>
      <c r="B92" s="106">
        <v>115690</v>
      </c>
      <c r="C92" s="102" t="s">
        <v>318</v>
      </c>
      <c r="D92" s="103">
        <v>8.6999999999999994E-2</v>
      </c>
      <c r="E92" s="104" t="s">
        <v>9</v>
      </c>
      <c r="F92" s="105" t="s">
        <v>923</v>
      </c>
      <c r="G92" s="106">
        <v>129386</v>
      </c>
      <c r="H92" s="264" t="s">
        <v>968</v>
      </c>
      <c r="I92" s="106">
        <f t="shared" si="8"/>
        <v>-13696</v>
      </c>
      <c r="J92" s="414">
        <f t="shared" si="9"/>
        <v>-0.10585380180235882</v>
      </c>
    </row>
    <row r="93" spans="1:11" ht="15" customHeight="1">
      <c r="A93" s="172"/>
      <c r="B93" s="172"/>
      <c r="C93" s="172"/>
      <c r="D93" s="172"/>
      <c r="E93" s="172"/>
      <c r="F93" s="172"/>
      <c r="G93" s="172"/>
      <c r="H93" s="172"/>
      <c r="I93" s="172"/>
      <c r="J93" s="172"/>
    </row>
    <row r="94" spans="1:11" s="395" customFormat="1" ht="15" customHeight="1">
      <c r="A94" s="393" t="s">
        <v>1104</v>
      </c>
      <c r="B94" s="393"/>
      <c r="C94" s="394"/>
      <c r="D94" s="394"/>
      <c r="E94" s="394"/>
      <c r="F94" s="393"/>
      <c r="G94" s="393"/>
      <c r="I94" s="396"/>
    </row>
    <row r="95" spans="1:11" s="395" customFormat="1" ht="15" customHeight="1">
      <c r="A95" s="397"/>
      <c r="B95" s="393"/>
      <c r="C95" s="394"/>
      <c r="D95" s="394"/>
      <c r="E95" s="394"/>
      <c r="F95" s="393"/>
      <c r="G95" s="393"/>
      <c r="I95" s="396"/>
    </row>
    <row r="96" spans="1:11" s="395" customFormat="1" ht="15" customHeight="1">
      <c r="A96" s="398" t="s">
        <v>1105</v>
      </c>
      <c r="B96" s="393"/>
      <c r="C96" s="394"/>
      <c r="D96" s="394"/>
      <c r="E96" s="394"/>
      <c r="F96" s="393"/>
      <c r="G96" s="393"/>
      <c r="I96" s="396"/>
    </row>
    <row r="97" spans="1:9" s="395" customFormat="1" ht="15" customHeight="1">
      <c r="A97" s="399" t="s">
        <v>1082</v>
      </c>
      <c r="B97" s="400"/>
      <c r="C97" s="400"/>
      <c r="D97" s="394"/>
      <c r="E97" s="394"/>
      <c r="F97" s="393"/>
      <c r="G97" s="393"/>
      <c r="I97" s="396"/>
    </row>
    <row r="98" spans="1:9" s="395" customFormat="1" ht="15" customHeight="1">
      <c r="A98" s="399" t="s">
        <v>1083</v>
      </c>
      <c r="B98" s="393"/>
      <c r="C98" s="394"/>
      <c r="D98" s="394"/>
      <c r="E98" s="394"/>
      <c r="I98" s="396"/>
    </row>
    <row r="99" spans="1:9" s="395" customFormat="1" ht="15" customHeight="1">
      <c r="A99" s="399" t="s">
        <v>1084</v>
      </c>
      <c r="B99" s="393"/>
      <c r="C99" s="394"/>
      <c r="D99" s="394"/>
      <c r="E99" s="394"/>
      <c r="I99" s="396"/>
    </row>
    <row r="100" spans="1:9" s="395" customFormat="1" ht="15" customHeight="1">
      <c r="I100" s="396"/>
    </row>
    <row r="101" spans="1:9" s="395" customFormat="1" ht="15" customHeight="1">
      <c r="A101" s="401" t="s">
        <v>1085</v>
      </c>
      <c r="I101" s="396"/>
    </row>
    <row r="102" spans="1:9" s="395" customFormat="1" ht="15" customHeight="1">
      <c r="A102" s="402" t="s">
        <v>1086</v>
      </c>
      <c r="I102" s="396"/>
    </row>
    <row r="103" spans="1:9" s="395" customFormat="1" ht="15" customHeight="1">
      <c r="A103" s="402" t="s">
        <v>1087</v>
      </c>
      <c r="I103" s="396"/>
    </row>
    <row r="104" spans="1:9" s="395" customFormat="1" ht="15" customHeight="1">
      <c r="A104" s="402" t="s">
        <v>1088</v>
      </c>
      <c r="I104" s="396"/>
    </row>
    <row r="105" spans="1:9" s="395" customFormat="1" ht="15" customHeight="1">
      <c r="A105" s="402" t="s">
        <v>1089</v>
      </c>
      <c r="I105" s="396"/>
    </row>
    <row r="106" spans="1:9" s="395" customFormat="1" ht="15" customHeight="1">
      <c r="A106" s="402" t="s">
        <v>1090</v>
      </c>
      <c r="I106" s="396"/>
    </row>
    <row r="107" spans="1:9" s="395" customFormat="1" ht="15" customHeight="1">
      <c r="A107" s="402" t="s">
        <v>1091</v>
      </c>
      <c r="I107" s="396"/>
    </row>
    <row r="113" ht="15" customHeight="1"/>
    <row r="114" ht="15" customHeight="1"/>
    <row r="141" ht="15" customHeight="1"/>
  </sheetData>
  <mergeCells count="5">
    <mergeCell ref="G64:J64"/>
    <mergeCell ref="I3:J3"/>
    <mergeCell ref="B3:E3"/>
    <mergeCell ref="G3:H3"/>
    <mergeCell ref="A3:A4"/>
  </mergeCells>
  <printOptions horizontalCentered="1"/>
  <pageMargins left="0.2" right="0.2" top="0.2" bottom="0.5" header="0.3" footer="0.3"/>
  <pageSetup scale="80" orientation="landscape" r:id="rId1"/>
  <rowBreaks count="2" manualBreakCount="2">
    <brk id="39" max="9" man="1"/>
    <brk id="79"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81"/>
  <sheetViews>
    <sheetView zoomScale="90" zoomScaleNormal="90" workbookViewId="0">
      <pane ySplit="4" topLeftCell="A5" activePane="bottomLeft" state="frozen"/>
      <selection pane="bottomLeft" activeCell="A5" sqref="A5"/>
    </sheetView>
  </sheetViews>
  <sheetFormatPr defaultRowHeight="15"/>
  <cols>
    <col min="1" max="1" width="69.7109375" customWidth="1"/>
    <col min="2" max="5" width="11.42578125" customWidth="1"/>
    <col min="6" max="6" width="56.85546875" hidden="1" customWidth="1"/>
    <col min="7" max="10" width="13" customWidth="1"/>
  </cols>
  <sheetData>
    <row r="1" spans="1:11" ht="15" customHeight="1">
      <c r="A1" s="200" t="s">
        <v>1068</v>
      </c>
      <c r="B1" s="200"/>
      <c r="C1" s="200"/>
      <c r="D1" s="200"/>
      <c r="E1" s="200"/>
      <c r="F1" s="200"/>
      <c r="G1" s="200"/>
      <c r="H1" s="200"/>
      <c r="I1" s="198"/>
      <c r="J1" s="198"/>
    </row>
    <row r="2" spans="1:11" ht="15" customHeight="1" thickBot="1">
      <c r="A2" s="199" t="s">
        <v>1074</v>
      </c>
      <c r="B2" s="199"/>
      <c r="C2" s="199"/>
      <c r="D2" s="199"/>
      <c r="E2" s="199"/>
      <c r="F2" s="199"/>
      <c r="G2" s="199"/>
      <c r="H2" s="199"/>
      <c r="I2" s="199"/>
      <c r="J2" s="199"/>
    </row>
    <row r="3" spans="1:11" ht="27.75" customHeight="1">
      <c r="A3" s="510" t="s">
        <v>0</v>
      </c>
      <c r="B3" s="490" t="s">
        <v>956</v>
      </c>
      <c r="C3" s="492"/>
      <c r="D3" s="492"/>
      <c r="E3" s="493"/>
      <c r="F3" s="314"/>
      <c r="G3" s="490" t="s">
        <v>1066</v>
      </c>
      <c r="H3" s="491"/>
      <c r="I3" s="485" t="s">
        <v>1004</v>
      </c>
      <c r="J3" s="486"/>
    </row>
    <row r="4" spans="1:11" ht="40.5" customHeight="1">
      <c r="A4" s="511"/>
      <c r="B4" s="415" t="s">
        <v>1</v>
      </c>
      <c r="C4" s="416" t="s">
        <v>2</v>
      </c>
      <c r="D4" s="416" t="s">
        <v>3</v>
      </c>
      <c r="E4" s="417" t="s">
        <v>4</v>
      </c>
      <c r="F4" s="436" t="s">
        <v>0</v>
      </c>
      <c r="G4" s="419" t="s">
        <v>885</v>
      </c>
      <c r="H4" s="420" t="s">
        <v>3</v>
      </c>
      <c r="I4" s="426" t="s">
        <v>1005</v>
      </c>
      <c r="J4" s="435" t="s">
        <v>3</v>
      </c>
    </row>
    <row r="5" spans="1:11" ht="15" customHeight="1">
      <c r="A5" s="64" t="s">
        <v>52</v>
      </c>
      <c r="B5" s="35" t="s">
        <v>5</v>
      </c>
      <c r="C5" s="24" t="s">
        <v>5</v>
      </c>
      <c r="D5" s="24" t="s">
        <v>5</v>
      </c>
      <c r="E5" s="33" t="s">
        <v>5</v>
      </c>
      <c r="F5" s="27" t="s">
        <v>52</v>
      </c>
      <c r="G5" s="35" t="s">
        <v>5</v>
      </c>
      <c r="H5" s="143" t="s">
        <v>5</v>
      </c>
      <c r="I5" s="155"/>
      <c r="J5" s="156"/>
      <c r="K5" s="23"/>
    </row>
    <row r="6" spans="1:11" ht="15" customHeight="1">
      <c r="A6" s="59" t="s">
        <v>1108</v>
      </c>
      <c r="B6" s="36">
        <v>673579</v>
      </c>
      <c r="C6" s="8" t="s">
        <v>375</v>
      </c>
      <c r="D6" s="7">
        <v>1</v>
      </c>
      <c r="E6" s="31" t="s">
        <v>6</v>
      </c>
      <c r="F6" s="1" t="s">
        <v>886</v>
      </c>
      <c r="G6" s="36">
        <v>728664</v>
      </c>
      <c r="H6" s="166" t="s">
        <v>1007</v>
      </c>
      <c r="I6" s="231">
        <f t="shared" ref="I6:I11" si="0">IF(ISNUMBER(G6),B6-G6,"")</f>
        <v>-55085</v>
      </c>
      <c r="J6" s="276">
        <f t="shared" ref="J6:J11" si="1">IF(ISNUMBER(I6),B6/G6-1,"")</f>
        <v>-7.5597257446504806E-2</v>
      </c>
    </row>
    <row r="7" spans="1:11" ht="15" customHeight="1">
      <c r="A7" s="59" t="s">
        <v>887</v>
      </c>
      <c r="B7" s="36">
        <v>30265</v>
      </c>
      <c r="C7" s="8" t="s">
        <v>376</v>
      </c>
      <c r="D7" s="8" t="s">
        <v>377</v>
      </c>
      <c r="E7" s="31" t="s">
        <v>9</v>
      </c>
      <c r="F7" s="1" t="s">
        <v>887</v>
      </c>
      <c r="G7" s="36">
        <v>41798</v>
      </c>
      <c r="H7" s="144" t="s">
        <v>199</v>
      </c>
      <c r="I7" s="231">
        <f t="shared" si="0"/>
        <v>-11533</v>
      </c>
      <c r="J7" s="276">
        <f t="shared" si="1"/>
        <v>-0.27592229293267623</v>
      </c>
    </row>
    <row r="8" spans="1:11" ht="15" customHeight="1">
      <c r="A8" s="59" t="s">
        <v>888</v>
      </c>
      <c r="B8" s="36">
        <v>29407</v>
      </c>
      <c r="C8" s="8" t="s">
        <v>378</v>
      </c>
      <c r="D8" s="8" t="s">
        <v>85</v>
      </c>
      <c r="E8" s="31" t="s">
        <v>9</v>
      </c>
      <c r="F8" s="1" t="s">
        <v>888</v>
      </c>
      <c r="G8" s="36">
        <v>37155</v>
      </c>
      <c r="H8" s="144" t="s">
        <v>983</v>
      </c>
      <c r="I8" s="231">
        <f t="shared" si="0"/>
        <v>-7748</v>
      </c>
      <c r="J8" s="276">
        <f t="shared" si="1"/>
        <v>-0.20853182613376398</v>
      </c>
    </row>
    <row r="9" spans="1:11" ht="15" customHeight="1">
      <c r="A9" s="59" t="s">
        <v>889</v>
      </c>
      <c r="B9" s="36">
        <v>242878</v>
      </c>
      <c r="C9" s="8" t="s">
        <v>379</v>
      </c>
      <c r="D9" s="8" t="s">
        <v>380</v>
      </c>
      <c r="E9" s="31" t="s">
        <v>38</v>
      </c>
      <c r="F9" s="1" t="s">
        <v>889</v>
      </c>
      <c r="G9" s="36">
        <v>315140</v>
      </c>
      <c r="H9" s="144" t="s">
        <v>794</v>
      </c>
      <c r="I9" s="231">
        <f t="shared" si="0"/>
        <v>-72262</v>
      </c>
      <c r="J9" s="276">
        <f t="shared" si="1"/>
        <v>-0.22930126293076092</v>
      </c>
    </row>
    <row r="10" spans="1:11" ht="15" customHeight="1">
      <c r="A10" s="59" t="s">
        <v>890</v>
      </c>
      <c r="B10" s="36">
        <v>160930</v>
      </c>
      <c r="C10" s="8" t="s">
        <v>381</v>
      </c>
      <c r="D10" s="8" t="s">
        <v>108</v>
      </c>
      <c r="E10" s="31" t="s">
        <v>48</v>
      </c>
      <c r="F10" s="1" t="s">
        <v>890</v>
      </c>
      <c r="G10" s="36">
        <v>151522</v>
      </c>
      <c r="H10" s="144" t="s">
        <v>1013</v>
      </c>
      <c r="I10" s="231">
        <f t="shared" si="0"/>
        <v>9408</v>
      </c>
      <c r="J10" s="276">
        <f t="shared" si="1"/>
        <v>6.2089993532292276E-2</v>
      </c>
    </row>
    <row r="11" spans="1:11" ht="15" customHeight="1">
      <c r="A11" s="59" t="s">
        <v>891</v>
      </c>
      <c r="B11" s="36">
        <v>210099</v>
      </c>
      <c r="C11" s="8" t="s">
        <v>382</v>
      </c>
      <c r="D11" s="8" t="s">
        <v>383</v>
      </c>
      <c r="E11" s="31" t="s">
        <v>38</v>
      </c>
      <c r="F11" s="1" t="s">
        <v>891</v>
      </c>
      <c r="G11" s="36">
        <v>183049</v>
      </c>
      <c r="H11" s="144" t="s">
        <v>1014</v>
      </c>
      <c r="I11" s="231">
        <f t="shared" si="0"/>
        <v>27050</v>
      </c>
      <c r="J11" s="276">
        <f t="shared" si="1"/>
        <v>0.14777463957738091</v>
      </c>
    </row>
    <row r="12" spans="1:11" ht="15" customHeight="1">
      <c r="A12" s="59"/>
      <c r="B12" s="36"/>
      <c r="C12" s="8"/>
      <c r="D12" s="8"/>
      <c r="E12" s="31"/>
      <c r="F12" s="1"/>
      <c r="G12" s="36"/>
      <c r="H12" s="144"/>
      <c r="I12" s="231"/>
      <c r="J12" s="276"/>
    </row>
    <row r="13" spans="1:11" ht="15" customHeight="1">
      <c r="A13" s="64" t="s">
        <v>64</v>
      </c>
      <c r="B13" s="35" t="s">
        <v>5</v>
      </c>
      <c r="C13" s="24" t="s">
        <v>5</v>
      </c>
      <c r="D13" s="24" t="s">
        <v>5</v>
      </c>
      <c r="E13" s="33" t="s">
        <v>5</v>
      </c>
      <c r="F13" s="27" t="s">
        <v>64</v>
      </c>
      <c r="G13" s="35" t="s">
        <v>5</v>
      </c>
      <c r="H13" s="143" t="s">
        <v>5</v>
      </c>
      <c r="I13" s="298" t="str">
        <f t="shared" ref="I13:I21" si="2">IF(ISNUMBER(G13),B13-G13,"")</f>
        <v/>
      </c>
      <c r="J13" s="191" t="str">
        <f t="shared" ref="J13:J21" si="3">IF(ISNUMBER(I13),B13/G13-1,"")</f>
        <v/>
      </c>
      <c r="K13" s="23"/>
    </row>
    <row r="14" spans="1:11" ht="15" customHeight="1">
      <c r="A14" s="59" t="s">
        <v>1109</v>
      </c>
      <c r="B14" s="36">
        <v>1373129</v>
      </c>
      <c r="C14" s="8" t="s">
        <v>384</v>
      </c>
      <c r="D14" s="7">
        <v>1</v>
      </c>
      <c r="E14" s="31" t="s">
        <v>6</v>
      </c>
      <c r="F14" s="1" t="s">
        <v>892</v>
      </c>
      <c r="G14" s="36">
        <v>1302388</v>
      </c>
      <c r="H14" s="166" t="s">
        <v>1007</v>
      </c>
      <c r="I14" s="231">
        <f t="shared" si="2"/>
        <v>70741</v>
      </c>
      <c r="J14" s="276">
        <f t="shared" si="3"/>
        <v>5.431637883641427E-2</v>
      </c>
    </row>
    <row r="15" spans="1:11" ht="15" customHeight="1">
      <c r="A15" s="59" t="s">
        <v>893</v>
      </c>
      <c r="B15" s="36">
        <v>40675</v>
      </c>
      <c r="C15" s="8" t="s">
        <v>385</v>
      </c>
      <c r="D15" s="8" t="s">
        <v>212</v>
      </c>
      <c r="E15" s="31" t="s">
        <v>7</v>
      </c>
      <c r="F15" s="1" t="s">
        <v>893</v>
      </c>
      <c r="G15" s="36">
        <v>53674</v>
      </c>
      <c r="H15" s="144" t="s">
        <v>285</v>
      </c>
      <c r="I15" s="231">
        <f t="shared" si="2"/>
        <v>-12999</v>
      </c>
      <c r="J15" s="276">
        <f t="shared" si="3"/>
        <v>-0.24218429779781647</v>
      </c>
    </row>
    <row r="16" spans="1:11" ht="15" customHeight="1">
      <c r="A16" s="59" t="s">
        <v>894</v>
      </c>
      <c r="B16" s="36">
        <v>133895</v>
      </c>
      <c r="C16" s="8" t="s">
        <v>386</v>
      </c>
      <c r="D16" s="8" t="s">
        <v>387</v>
      </c>
      <c r="E16" s="31" t="s">
        <v>9</v>
      </c>
      <c r="F16" s="1" t="s">
        <v>894</v>
      </c>
      <c r="G16" s="36">
        <v>194824</v>
      </c>
      <c r="H16" s="144" t="s">
        <v>1015</v>
      </c>
      <c r="I16" s="231">
        <f t="shared" si="2"/>
        <v>-60929</v>
      </c>
      <c r="J16" s="276">
        <f t="shared" si="3"/>
        <v>-0.31273867695971747</v>
      </c>
    </row>
    <row r="17" spans="1:11" ht="15" customHeight="1">
      <c r="A17" s="59" t="s">
        <v>895</v>
      </c>
      <c r="B17" s="36">
        <v>350583</v>
      </c>
      <c r="C17" s="8" t="s">
        <v>388</v>
      </c>
      <c r="D17" s="8" t="s">
        <v>389</v>
      </c>
      <c r="E17" s="31" t="s">
        <v>48</v>
      </c>
      <c r="F17" s="1" t="s">
        <v>895</v>
      </c>
      <c r="G17" s="36">
        <v>315602</v>
      </c>
      <c r="H17" s="144" t="s">
        <v>1016</v>
      </c>
      <c r="I17" s="231">
        <f t="shared" si="2"/>
        <v>34981</v>
      </c>
      <c r="J17" s="276">
        <f t="shared" si="3"/>
        <v>0.11083896806737603</v>
      </c>
    </row>
    <row r="18" spans="1:11" ht="15" customHeight="1">
      <c r="A18" s="59" t="s">
        <v>896</v>
      </c>
      <c r="B18" s="36">
        <v>413191</v>
      </c>
      <c r="C18" s="8" t="s">
        <v>390</v>
      </c>
      <c r="D18" s="8" t="s">
        <v>80</v>
      </c>
      <c r="E18" s="31" t="s">
        <v>48</v>
      </c>
      <c r="F18" s="1" t="s">
        <v>896</v>
      </c>
      <c r="G18" s="36">
        <v>399694</v>
      </c>
      <c r="H18" s="144" t="s">
        <v>1017</v>
      </c>
      <c r="I18" s="231">
        <f t="shared" si="2"/>
        <v>13497</v>
      </c>
      <c r="J18" s="276">
        <f t="shared" si="3"/>
        <v>3.3768332774572585E-2</v>
      </c>
    </row>
    <row r="19" spans="1:11" ht="15" customHeight="1">
      <c r="A19" s="59" t="s">
        <v>897</v>
      </c>
      <c r="B19" s="36">
        <v>138222</v>
      </c>
      <c r="C19" s="8" t="s">
        <v>391</v>
      </c>
      <c r="D19" s="8" t="s">
        <v>392</v>
      </c>
      <c r="E19" s="31" t="s">
        <v>9</v>
      </c>
      <c r="F19" s="1" t="s">
        <v>897</v>
      </c>
      <c r="G19" s="36">
        <v>113867</v>
      </c>
      <c r="H19" s="144" t="s">
        <v>253</v>
      </c>
      <c r="I19" s="231">
        <f t="shared" si="2"/>
        <v>24355</v>
      </c>
      <c r="J19" s="276">
        <f t="shared" si="3"/>
        <v>0.21388988908112094</v>
      </c>
    </row>
    <row r="20" spans="1:11" ht="15" customHeight="1">
      <c r="A20" s="59" t="s">
        <v>898</v>
      </c>
      <c r="B20" s="36">
        <v>193585</v>
      </c>
      <c r="C20" s="8" t="s">
        <v>393</v>
      </c>
      <c r="D20" s="8" t="s">
        <v>271</v>
      </c>
      <c r="E20" s="31" t="s">
        <v>48</v>
      </c>
      <c r="F20" s="1" t="s">
        <v>898</v>
      </c>
      <c r="G20" s="36">
        <v>149228</v>
      </c>
      <c r="H20" s="144" t="s">
        <v>254</v>
      </c>
      <c r="I20" s="231">
        <f t="shared" si="2"/>
        <v>44357</v>
      </c>
      <c r="J20" s="276">
        <f t="shared" si="3"/>
        <v>0.29724314471814939</v>
      </c>
    </row>
    <row r="21" spans="1:11" ht="15" customHeight="1">
      <c r="A21" s="59" t="s">
        <v>899</v>
      </c>
      <c r="B21" s="36">
        <v>102978</v>
      </c>
      <c r="C21" s="8" t="s">
        <v>394</v>
      </c>
      <c r="D21" s="8" t="s">
        <v>395</v>
      </c>
      <c r="E21" s="31" t="s">
        <v>9</v>
      </c>
      <c r="F21" s="1" t="s">
        <v>899</v>
      </c>
      <c r="G21" s="36">
        <v>75499</v>
      </c>
      <c r="H21" s="144" t="s">
        <v>10</v>
      </c>
      <c r="I21" s="231">
        <f t="shared" si="2"/>
        <v>27479</v>
      </c>
      <c r="J21" s="276">
        <f t="shared" si="3"/>
        <v>0.36396508563027319</v>
      </c>
    </row>
    <row r="22" spans="1:11" ht="6" customHeight="1">
      <c r="A22" s="59"/>
      <c r="B22" s="36"/>
      <c r="C22" s="8"/>
      <c r="D22" s="8"/>
      <c r="E22" s="31"/>
      <c r="F22" s="1"/>
      <c r="G22" s="36"/>
      <c r="H22" s="145"/>
      <c r="I22" s="231"/>
      <c r="J22" s="276"/>
    </row>
    <row r="23" spans="1:11" ht="15" customHeight="1">
      <c r="A23" s="59" t="s">
        <v>900</v>
      </c>
      <c r="B23" s="89" t="s">
        <v>6</v>
      </c>
      <c r="C23" s="8" t="s">
        <v>6</v>
      </c>
      <c r="D23" s="8" t="s">
        <v>396</v>
      </c>
      <c r="E23" s="31" t="s">
        <v>9</v>
      </c>
      <c r="F23" s="1" t="s">
        <v>900</v>
      </c>
      <c r="G23" s="195" t="s">
        <v>6</v>
      </c>
      <c r="H23" s="16">
        <v>0.80900000000000005</v>
      </c>
      <c r="I23" s="231" t="s">
        <v>6</v>
      </c>
      <c r="J23" s="276">
        <f>D23-H23</f>
        <v>6.3999999999999946E-2</v>
      </c>
    </row>
    <row r="24" spans="1:11" ht="15" customHeight="1">
      <c r="A24" s="59" t="s">
        <v>901</v>
      </c>
      <c r="B24" s="89" t="s">
        <v>6</v>
      </c>
      <c r="C24" s="8" t="s">
        <v>6</v>
      </c>
      <c r="D24" s="8" t="s">
        <v>397</v>
      </c>
      <c r="E24" s="31" t="s">
        <v>48</v>
      </c>
      <c r="F24" s="1" t="s">
        <v>901</v>
      </c>
      <c r="G24" s="195" t="s">
        <v>6</v>
      </c>
      <c r="H24" s="16">
        <v>0.17299999999999999</v>
      </c>
      <c r="I24" s="231" t="s">
        <v>6</v>
      </c>
      <c r="J24" s="276">
        <f>D24-H24</f>
        <v>4.300000000000001E-2</v>
      </c>
    </row>
    <row r="25" spans="1:11" ht="15" customHeight="1">
      <c r="A25" s="59"/>
      <c r="B25" s="89"/>
      <c r="C25" s="8"/>
      <c r="D25" s="8"/>
      <c r="E25" s="31"/>
      <c r="F25" s="1"/>
      <c r="G25" s="195"/>
      <c r="H25" s="294"/>
      <c r="I25" s="231"/>
      <c r="J25" s="276"/>
    </row>
    <row r="26" spans="1:11" ht="15" customHeight="1">
      <c r="A26" s="64" t="s">
        <v>126</v>
      </c>
      <c r="B26" s="35" t="s">
        <v>5</v>
      </c>
      <c r="C26" s="24" t="s">
        <v>5</v>
      </c>
      <c r="D26" s="24" t="s">
        <v>5</v>
      </c>
      <c r="E26" s="33" t="s">
        <v>5</v>
      </c>
      <c r="F26" s="27" t="s">
        <v>126</v>
      </c>
      <c r="G26" s="35" t="s">
        <v>5</v>
      </c>
      <c r="H26" s="143" t="s">
        <v>5</v>
      </c>
      <c r="I26" s="93" t="str">
        <f>IF(ISNUMBER(G26),B26-G26,"")</f>
        <v/>
      </c>
      <c r="J26" s="191" t="str">
        <f>IF(ISNUMBER(I26),B26/G26-1,"")</f>
        <v/>
      </c>
      <c r="K26" s="23"/>
    </row>
    <row r="27" spans="1:11" ht="15" customHeight="1">
      <c r="A27" s="59" t="s">
        <v>995</v>
      </c>
      <c r="B27" s="36">
        <v>2032086</v>
      </c>
      <c r="C27" s="8" t="s">
        <v>424</v>
      </c>
      <c r="D27" s="7">
        <v>1</v>
      </c>
      <c r="E27" s="31" t="s">
        <v>6</v>
      </c>
      <c r="F27" s="1" t="s">
        <v>907</v>
      </c>
      <c r="G27" s="36">
        <v>1995050</v>
      </c>
      <c r="H27" s="166" t="s">
        <v>1007</v>
      </c>
      <c r="I27" s="231">
        <f t="shared" ref="I27:I55" si="4">IF(ISNUMBER(G27),B27-G27,"")</f>
        <v>37036</v>
      </c>
      <c r="J27" s="276">
        <f t="shared" ref="J27:J55" si="5">IF(ISNUMBER(I27),B27/G27-1,"")</f>
        <v>1.8563945765770251E-2</v>
      </c>
    </row>
    <row r="28" spans="1:11">
      <c r="A28" s="59" t="s">
        <v>128</v>
      </c>
      <c r="B28" s="36">
        <v>1897537</v>
      </c>
      <c r="C28" s="8" t="s">
        <v>425</v>
      </c>
      <c r="D28" s="8" t="s">
        <v>426</v>
      </c>
      <c r="E28" s="31" t="s">
        <v>9</v>
      </c>
      <c r="F28" s="1" t="s">
        <v>924</v>
      </c>
      <c r="G28" s="36">
        <v>1869827</v>
      </c>
      <c r="H28" s="144" t="s">
        <v>405</v>
      </c>
      <c r="I28" s="231">
        <f t="shared" si="4"/>
        <v>27710</v>
      </c>
      <c r="J28" s="276">
        <f t="shared" si="5"/>
        <v>1.4819552824940407E-2</v>
      </c>
    </row>
    <row r="29" spans="1:11">
      <c r="A29" s="59" t="s">
        <v>131</v>
      </c>
      <c r="B29" s="36">
        <v>134549</v>
      </c>
      <c r="C29" s="8" t="s">
        <v>427</v>
      </c>
      <c r="D29" s="8" t="s">
        <v>428</v>
      </c>
      <c r="E29" s="31" t="s">
        <v>9</v>
      </c>
      <c r="F29" s="1" t="s">
        <v>925</v>
      </c>
      <c r="G29" s="36">
        <v>125223</v>
      </c>
      <c r="H29" s="144" t="s">
        <v>41</v>
      </c>
      <c r="I29" s="231">
        <f t="shared" si="4"/>
        <v>9326</v>
      </c>
      <c r="J29" s="276">
        <f t="shared" si="5"/>
        <v>7.4475136356739524E-2</v>
      </c>
    </row>
    <row r="30" spans="1:11" ht="15" customHeight="1">
      <c r="A30" s="59" t="s">
        <v>134</v>
      </c>
      <c r="B30" s="36">
        <v>31354</v>
      </c>
      <c r="C30" s="8" t="s">
        <v>429</v>
      </c>
      <c r="D30" s="8" t="s">
        <v>118</v>
      </c>
      <c r="E30" s="31" t="s">
        <v>7</v>
      </c>
      <c r="F30" s="1" t="s">
        <v>134</v>
      </c>
      <c r="G30" s="36">
        <v>33851</v>
      </c>
      <c r="H30" s="144" t="s">
        <v>252</v>
      </c>
      <c r="I30" s="231">
        <f t="shared" si="4"/>
        <v>-2497</v>
      </c>
      <c r="J30" s="276">
        <f t="shared" si="5"/>
        <v>-7.3764438273610788E-2</v>
      </c>
    </row>
    <row r="31" spans="1:11" ht="15" customHeight="1">
      <c r="A31" s="59" t="s">
        <v>137</v>
      </c>
      <c r="B31" s="36">
        <v>38771</v>
      </c>
      <c r="C31" s="8" t="s">
        <v>430</v>
      </c>
      <c r="D31" s="8" t="s">
        <v>22</v>
      </c>
      <c r="E31" s="31" t="s">
        <v>7</v>
      </c>
      <c r="F31" s="1" t="s">
        <v>926</v>
      </c>
      <c r="G31" s="36">
        <v>53642</v>
      </c>
      <c r="H31" s="144" t="s">
        <v>11</v>
      </c>
      <c r="I31" s="231">
        <f t="shared" si="4"/>
        <v>-14871</v>
      </c>
      <c r="J31" s="276">
        <f t="shared" si="5"/>
        <v>-0.27722679989560417</v>
      </c>
    </row>
    <row r="32" spans="1:11" ht="15" customHeight="1">
      <c r="A32" s="59" t="s">
        <v>134</v>
      </c>
      <c r="B32" s="36">
        <v>4871</v>
      </c>
      <c r="C32" s="8" t="s">
        <v>431</v>
      </c>
      <c r="D32" s="8" t="s">
        <v>231</v>
      </c>
      <c r="E32" s="31" t="s">
        <v>7</v>
      </c>
      <c r="F32" s="1" t="s">
        <v>927</v>
      </c>
      <c r="G32" s="36">
        <v>15374</v>
      </c>
      <c r="H32" s="144" t="s">
        <v>88</v>
      </c>
      <c r="I32" s="231">
        <f t="shared" si="4"/>
        <v>-10503</v>
      </c>
      <c r="J32" s="276">
        <f t="shared" si="5"/>
        <v>-0.68316638480551584</v>
      </c>
    </row>
    <row r="33" spans="1:11" ht="15" customHeight="1">
      <c r="A33" s="59" t="s">
        <v>142</v>
      </c>
      <c r="B33" s="36">
        <v>25358</v>
      </c>
      <c r="C33" s="8" t="s">
        <v>432</v>
      </c>
      <c r="D33" s="8" t="s">
        <v>423</v>
      </c>
      <c r="E33" s="31" t="s">
        <v>7</v>
      </c>
      <c r="F33" s="1" t="s">
        <v>928</v>
      </c>
      <c r="G33" s="36">
        <v>22458</v>
      </c>
      <c r="H33" s="144" t="s">
        <v>99</v>
      </c>
      <c r="I33" s="231">
        <f t="shared" si="4"/>
        <v>2900</v>
      </c>
      <c r="J33" s="276">
        <f t="shared" si="5"/>
        <v>0.12912993142755358</v>
      </c>
    </row>
    <row r="34" spans="1:11" ht="15" customHeight="1">
      <c r="A34" s="59" t="s">
        <v>134</v>
      </c>
      <c r="B34" s="36">
        <v>5377</v>
      </c>
      <c r="C34" s="8" t="s">
        <v>433</v>
      </c>
      <c r="D34" s="8" t="s">
        <v>156</v>
      </c>
      <c r="E34" s="31" t="s">
        <v>7</v>
      </c>
      <c r="F34" s="1" t="s">
        <v>927</v>
      </c>
      <c r="G34" s="36">
        <v>5178</v>
      </c>
      <c r="H34" s="144" t="s">
        <v>156</v>
      </c>
      <c r="I34" s="231">
        <f t="shared" si="4"/>
        <v>199</v>
      </c>
      <c r="J34" s="276">
        <f t="shared" si="5"/>
        <v>3.8431826960216409E-2</v>
      </c>
    </row>
    <row r="35" spans="1:11" ht="15" customHeight="1">
      <c r="A35" s="59" t="s">
        <v>147</v>
      </c>
      <c r="B35" s="36">
        <v>5048</v>
      </c>
      <c r="C35" s="8" t="s">
        <v>434</v>
      </c>
      <c r="D35" s="8" t="s">
        <v>231</v>
      </c>
      <c r="E35" s="31" t="s">
        <v>7</v>
      </c>
      <c r="F35" s="1" t="s">
        <v>929</v>
      </c>
      <c r="G35" s="36">
        <v>8923</v>
      </c>
      <c r="H35" s="144" t="s">
        <v>326</v>
      </c>
      <c r="I35" s="231">
        <f t="shared" si="4"/>
        <v>-3875</v>
      </c>
      <c r="J35" s="276">
        <f t="shared" si="5"/>
        <v>-0.43427098509469908</v>
      </c>
    </row>
    <row r="36" spans="1:11" ht="15" customHeight="1">
      <c r="A36" s="59" t="s">
        <v>134</v>
      </c>
      <c r="B36" s="36">
        <v>1170</v>
      </c>
      <c r="C36" s="8" t="s">
        <v>435</v>
      </c>
      <c r="D36" s="8" t="s">
        <v>245</v>
      </c>
      <c r="E36" s="31" t="s">
        <v>7</v>
      </c>
      <c r="F36" s="3" t="s">
        <v>927</v>
      </c>
      <c r="G36" s="41">
        <v>2746</v>
      </c>
      <c r="H36" s="145" t="s">
        <v>245</v>
      </c>
      <c r="I36" s="231">
        <f t="shared" si="4"/>
        <v>-1576</v>
      </c>
      <c r="J36" s="276">
        <f t="shared" si="5"/>
        <v>-0.57392571012381643</v>
      </c>
    </row>
    <row r="37" spans="1:11" ht="15" customHeight="1">
      <c r="A37" s="59" t="s">
        <v>152</v>
      </c>
      <c r="B37" s="36">
        <v>65372</v>
      </c>
      <c r="C37" s="8" t="s">
        <v>436</v>
      </c>
      <c r="D37" s="8" t="s">
        <v>216</v>
      </c>
      <c r="E37" s="31" t="s">
        <v>9</v>
      </c>
      <c r="F37" s="183"/>
      <c r="G37" s="44">
        <v>40200</v>
      </c>
      <c r="H37" s="295">
        <v>2.0149870930553117E-2</v>
      </c>
      <c r="I37" s="231">
        <f t="shared" si="4"/>
        <v>25172</v>
      </c>
      <c r="J37" s="276">
        <f t="shared" si="5"/>
        <v>0.62616915422885566</v>
      </c>
    </row>
    <row r="38" spans="1:11" ht="15" customHeight="1">
      <c r="A38" s="59" t="s">
        <v>134</v>
      </c>
      <c r="B38" s="36">
        <v>19936</v>
      </c>
      <c r="C38" s="8" t="s">
        <v>437</v>
      </c>
      <c r="D38" s="8" t="s">
        <v>310</v>
      </c>
      <c r="E38" s="31" t="s">
        <v>7</v>
      </c>
      <c r="F38" s="183"/>
      <c r="G38" s="44">
        <v>10553</v>
      </c>
      <c r="H38" s="148">
        <v>5.2895917395553993E-3</v>
      </c>
      <c r="I38" s="231">
        <f t="shared" si="4"/>
        <v>9383</v>
      </c>
      <c r="J38" s="276">
        <f t="shared" si="5"/>
        <v>0.88913105278119975</v>
      </c>
    </row>
    <row r="39" spans="1:11" ht="15" customHeight="1">
      <c r="A39" s="59"/>
      <c r="B39" s="36"/>
      <c r="C39" s="8"/>
      <c r="D39" s="8"/>
      <c r="E39" s="31"/>
      <c r="F39" s="90"/>
      <c r="G39" s="360"/>
      <c r="H39" s="476"/>
      <c r="I39" s="231"/>
      <c r="J39" s="276"/>
    </row>
    <row r="40" spans="1:11">
      <c r="A40" s="64" t="s">
        <v>17</v>
      </c>
      <c r="B40" s="35" t="s">
        <v>5</v>
      </c>
      <c r="C40" s="24" t="s">
        <v>5</v>
      </c>
      <c r="D40" s="24" t="s">
        <v>5</v>
      </c>
      <c r="E40" s="33" t="s">
        <v>5</v>
      </c>
      <c r="F40" s="26" t="s">
        <v>17</v>
      </c>
      <c r="G40" s="35" t="s">
        <v>5</v>
      </c>
      <c r="H40" s="308" t="s">
        <v>5</v>
      </c>
      <c r="I40" s="298" t="str">
        <f t="shared" si="4"/>
        <v/>
      </c>
      <c r="J40" s="191" t="str">
        <f t="shared" si="5"/>
        <v/>
      </c>
      <c r="K40" s="23"/>
    </row>
    <row r="41" spans="1:11" ht="15" customHeight="1">
      <c r="A41" s="59" t="s">
        <v>996</v>
      </c>
      <c r="B41" s="36">
        <v>843999</v>
      </c>
      <c r="C41" s="8" t="s">
        <v>339</v>
      </c>
      <c r="D41" s="7">
        <v>1</v>
      </c>
      <c r="E41" s="31" t="s">
        <v>6</v>
      </c>
      <c r="F41" s="1" t="s">
        <v>996</v>
      </c>
      <c r="G41" s="36">
        <v>777190</v>
      </c>
      <c r="H41" s="239">
        <v>1</v>
      </c>
      <c r="I41" s="231">
        <f t="shared" si="4"/>
        <v>66809</v>
      </c>
      <c r="J41" s="276">
        <f t="shared" si="5"/>
        <v>8.5962248613595138E-2</v>
      </c>
    </row>
    <row r="42" spans="1:11" ht="15" customHeight="1">
      <c r="A42" s="59" t="s">
        <v>1139</v>
      </c>
      <c r="B42" s="36">
        <v>408839</v>
      </c>
      <c r="C42" s="8" t="s">
        <v>340</v>
      </c>
      <c r="D42" s="8" t="s">
        <v>341</v>
      </c>
      <c r="E42" s="31" t="s">
        <v>48</v>
      </c>
      <c r="F42" s="1" t="s">
        <v>19</v>
      </c>
      <c r="G42" s="36">
        <v>300716</v>
      </c>
      <c r="H42" s="239">
        <f>(G42/$G$41)</f>
        <v>0.38692726360349466</v>
      </c>
      <c r="I42" s="231">
        <f t="shared" si="4"/>
        <v>108123</v>
      </c>
      <c r="J42" s="276">
        <f t="shared" si="5"/>
        <v>0.35955186953803597</v>
      </c>
    </row>
    <row r="43" spans="1:11" ht="15" customHeight="1">
      <c r="A43" s="59" t="s">
        <v>1135</v>
      </c>
      <c r="B43" s="36">
        <v>285610</v>
      </c>
      <c r="C43" s="8" t="s">
        <v>333</v>
      </c>
      <c r="D43" s="8" t="s">
        <v>336</v>
      </c>
      <c r="E43" s="31" t="s">
        <v>38</v>
      </c>
      <c r="F43" s="1" t="s">
        <v>20</v>
      </c>
      <c r="G43" s="36">
        <f>368380-32833</f>
        <v>335547</v>
      </c>
      <c r="H43" s="239">
        <f>(G43/$G$41)</f>
        <v>0.4317438464210811</v>
      </c>
      <c r="I43" s="231">
        <f t="shared" si="4"/>
        <v>-49937</v>
      </c>
      <c r="J43" s="276">
        <f t="shared" si="5"/>
        <v>-0.14882266865744587</v>
      </c>
    </row>
    <row r="44" spans="1:11" ht="15" customHeight="1">
      <c r="A44" s="59" t="s">
        <v>1136</v>
      </c>
      <c r="B44" s="36">
        <v>31286</v>
      </c>
      <c r="C44" s="8" t="s">
        <v>342</v>
      </c>
      <c r="D44" s="8" t="s">
        <v>343</v>
      </c>
      <c r="E44" s="31" t="s">
        <v>9</v>
      </c>
      <c r="F44" s="1" t="s">
        <v>21</v>
      </c>
      <c r="G44" s="36">
        <v>32833</v>
      </c>
      <c r="H44" s="239">
        <f>(G44/$G$41)</f>
        <v>4.224578288449414E-2</v>
      </c>
      <c r="I44" s="231">
        <f t="shared" si="4"/>
        <v>-1547</v>
      </c>
      <c r="J44" s="276">
        <f t="shared" si="5"/>
        <v>-4.7117229616544298E-2</v>
      </c>
    </row>
    <row r="45" spans="1:11" ht="15" customHeight="1">
      <c r="A45" s="59" t="s">
        <v>1137</v>
      </c>
      <c r="B45" s="36">
        <v>21378</v>
      </c>
      <c r="C45" s="8" t="s">
        <v>344</v>
      </c>
      <c r="D45" s="8" t="s">
        <v>345</v>
      </c>
      <c r="E45" s="31" t="s">
        <v>7</v>
      </c>
      <c r="F45" s="1" t="s">
        <v>23</v>
      </c>
      <c r="G45" s="36">
        <v>23049</v>
      </c>
      <c r="H45" s="239">
        <f>(G45/$G$41)</f>
        <v>2.9656840669591733E-2</v>
      </c>
      <c r="I45" s="231">
        <f t="shared" si="4"/>
        <v>-1671</v>
      </c>
      <c r="J45" s="276">
        <f t="shared" si="5"/>
        <v>-7.2497722243915153E-2</v>
      </c>
    </row>
    <row r="46" spans="1:11">
      <c r="A46" s="59" t="s">
        <v>1138</v>
      </c>
      <c r="B46" s="36">
        <v>96886</v>
      </c>
      <c r="C46" s="8" t="s">
        <v>346</v>
      </c>
      <c r="D46" s="8" t="s">
        <v>254</v>
      </c>
      <c r="E46" s="31" t="s">
        <v>48</v>
      </c>
      <c r="F46" s="1" t="s">
        <v>25</v>
      </c>
      <c r="G46" s="36">
        <v>85045</v>
      </c>
      <c r="H46" s="239">
        <f>(G46/$G$41)</f>
        <v>0.10942626642133842</v>
      </c>
      <c r="I46" s="231">
        <f t="shared" si="4"/>
        <v>11841</v>
      </c>
      <c r="J46" s="276">
        <f t="shared" si="5"/>
        <v>0.13923217120348053</v>
      </c>
    </row>
    <row r="47" spans="1:11" ht="15" customHeight="1">
      <c r="A47" s="59" t="s">
        <v>997</v>
      </c>
      <c r="B47" s="36">
        <v>884183</v>
      </c>
      <c r="C47" s="8" t="s">
        <v>347</v>
      </c>
      <c r="D47" s="403" t="s">
        <v>1007</v>
      </c>
      <c r="E47" s="31" t="s">
        <v>6</v>
      </c>
      <c r="F47" s="1" t="s">
        <v>997</v>
      </c>
      <c r="G47" s="36">
        <v>832394</v>
      </c>
      <c r="H47" s="296">
        <v>1</v>
      </c>
      <c r="I47" s="231">
        <f t="shared" si="4"/>
        <v>51789</v>
      </c>
      <c r="J47" s="276">
        <f t="shared" si="5"/>
        <v>6.2216930924538172E-2</v>
      </c>
    </row>
    <row r="48" spans="1:11" ht="15" customHeight="1">
      <c r="A48" s="59" t="s">
        <v>1139</v>
      </c>
      <c r="B48" s="36">
        <v>402840</v>
      </c>
      <c r="C48" s="8" t="s">
        <v>348</v>
      </c>
      <c r="D48" s="8" t="s">
        <v>349</v>
      </c>
      <c r="E48" s="31" t="s">
        <v>48</v>
      </c>
      <c r="F48" s="1" t="s">
        <v>19</v>
      </c>
      <c r="G48" s="36">
        <v>317109</v>
      </c>
      <c r="H48" s="295">
        <f>G48/$G$47</f>
        <v>0.38096021835813326</v>
      </c>
      <c r="I48" s="231">
        <f t="shared" si="4"/>
        <v>85731</v>
      </c>
      <c r="J48" s="276">
        <f t="shared" si="5"/>
        <v>0.27035183485804559</v>
      </c>
    </row>
    <row r="49" spans="1:11" ht="15" customHeight="1">
      <c r="A49" s="59" t="s">
        <v>1135</v>
      </c>
      <c r="B49" s="36">
        <v>226663</v>
      </c>
      <c r="C49" s="8" t="s">
        <v>350</v>
      </c>
      <c r="D49" s="8" t="s">
        <v>351</v>
      </c>
      <c r="E49" s="31" t="s">
        <v>38</v>
      </c>
      <c r="F49" s="1" t="s">
        <v>20</v>
      </c>
      <c r="G49" s="36">
        <f>304801-47876</f>
        <v>256925</v>
      </c>
      <c r="H49" s="295">
        <f>G49/$G$47</f>
        <v>0.30865791920652957</v>
      </c>
      <c r="I49" s="231">
        <f t="shared" si="4"/>
        <v>-30262</v>
      </c>
      <c r="J49" s="276">
        <f t="shared" si="5"/>
        <v>-0.11778534591806944</v>
      </c>
    </row>
    <row r="50" spans="1:11" ht="15" customHeight="1">
      <c r="A50" s="59" t="s">
        <v>1136</v>
      </c>
      <c r="B50" s="36">
        <v>40837</v>
      </c>
      <c r="C50" s="8" t="s">
        <v>352</v>
      </c>
      <c r="D50" s="8" t="s">
        <v>151</v>
      </c>
      <c r="E50" s="31" t="s">
        <v>9</v>
      </c>
      <c r="F50" s="1" t="s">
        <v>21</v>
      </c>
      <c r="G50" s="36">
        <v>47876</v>
      </c>
      <c r="H50" s="295">
        <f>G50/$G$47</f>
        <v>5.751603207135083E-2</v>
      </c>
      <c r="I50" s="231">
        <f t="shared" si="4"/>
        <v>-7039</v>
      </c>
      <c r="J50" s="276">
        <f t="shared" si="5"/>
        <v>-0.14702564959478648</v>
      </c>
    </row>
    <row r="51" spans="1:11" ht="15" customHeight="1">
      <c r="A51" s="59" t="s">
        <v>1137</v>
      </c>
      <c r="B51" s="36">
        <v>76927</v>
      </c>
      <c r="C51" s="8" t="s">
        <v>353</v>
      </c>
      <c r="D51" s="8" t="s">
        <v>253</v>
      </c>
      <c r="E51" s="31" t="s">
        <v>9</v>
      </c>
      <c r="F51" s="1" t="s">
        <v>23</v>
      </c>
      <c r="G51" s="36">
        <v>80192</v>
      </c>
      <c r="H51" s="295">
        <f>G51/$G$47</f>
        <v>9.6338993313262705E-2</v>
      </c>
      <c r="I51" s="231">
        <f t="shared" si="4"/>
        <v>-3265</v>
      </c>
      <c r="J51" s="276">
        <f t="shared" si="5"/>
        <v>-4.071478451715882E-2</v>
      </c>
    </row>
    <row r="52" spans="1:11" ht="15" customHeight="1">
      <c r="A52" s="59" t="s">
        <v>1138</v>
      </c>
      <c r="B52" s="36">
        <v>136916</v>
      </c>
      <c r="C52" s="8" t="s">
        <v>354</v>
      </c>
      <c r="D52" s="7" t="s">
        <v>1141</v>
      </c>
      <c r="E52" s="31" t="s">
        <v>48</v>
      </c>
      <c r="F52" s="1" t="s">
        <v>25</v>
      </c>
      <c r="G52" s="36">
        <v>130292</v>
      </c>
      <c r="H52" s="295">
        <f>G52/$G$47</f>
        <v>0.15652683705072357</v>
      </c>
      <c r="I52" s="231">
        <f t="shared" si="4"/>
        <v>6624</v>
      </c>
      <c r="J52" s="276">
        <f t="shared" si="5"/>
        <v>5.0839652472907115E-2</v>
      </c>
    </row>
    <row r="53" spans="1:11" ht="15" customHeight="1">
      <c r="A53" s="59"/>
      <c r="B53" s="36"/>
      <c r="C53" s="8"/>
      <c r="D53" s="7"/>
      <c r="E53" s="31"/>
      <c r="F53" s="1"/>
      <c r="G53" s="36"/>
      <c r="H53" s="295"/>
      <c r="I53" s="231"/>
      <c r="J53" s="276"/>
    </row>
    <row r="54" spans="1:11" ht="15" customHeight="1">
      <c r="A54" s="64" t="s">
        <v>33</v>
      </c>
      <c r="B54" s="35" t="s">
        <v>5</v>
      </c>
      <c r="C54" s="24" t="s">
        <v>5</v>
      </c>
      <c r="D54" s="24" t="s">
        <v>5</v>
      </c>
      <c r="E54" s="33" t="s">
        <v>5</v>
      </c>
      <c r="F54" s="27" t="s">
        <v>902</v>
      </c>
      <c r="G54" s="138" t="s">
        <v>5</v>
      </c>
      <c r="H54" s="151" t="s">
        <v>5</v>
      </c>
      <c r="I54" s="298" t="str">
        <f t="shared" si="4"/>
        <v/>
      </c>
      <c r="J54" s="191" t="str">
        <f t="shared" si="5"/>
        <v/>
      </c>
      <c r="K54" s="23"/>
    </row>
    <row r="55" spans="1:11">
      <c r="A55" s="310" t="s">
        <v>998</v>
      </c>
      <c r="B55" s="208">
        <v>63556</v>
      </c>
      <c r="C55" s="18" t="s">
        <v>357</v>
      </c>
      <c r="D55" s="405" t="s">
        <v>1007</v>
      </c>
      <c r="E55" s="125" t="s">
        <v>6</v>
      </c>
      <c r="F55" s="209" t="s">
        <v>903</v>
      </c>
      <c r="G55" s="222">
        <v>75065</v>
      </c>
      <c r="H55" s="311" t="s">
        <v>1007</v>
      </c>
      <c r="I55" s="312">
        <f t="shared" si="4"/>
        <v>-11509</v>
      </c>
      <c r="J55" s="313">
        <f t="shared" si="5"/>
        <v>-0.15332045560514218</v>
      </c>
    </row>
    <row r="56" spans="1:11" ht="15" customHeight="1">
      <c r="A56" s="59" t="s">
        <v>35</v>
      </c>
      <c r="B56" s="36">
        <v>28368</v>
      </c>
      <c r="C56" s="8" t="s">
        <v>358</v>
      </c>
      <c r="D56" s="8" t="s">
        <v>359</v>
      </c>
      <c r="E56" s="31" t="s">
        <v>360</v>
      </c>
      <c r="F56" s="3" t="s">
        <v>904</v>
      </c>
      <c r="G56" s="41">
        <v>35658</v>
      </c>
      <c r="H56" s="446" t="s">
        <v>1018</v>
      </c>
      <c r="I56" s="231">
        <f t="shared" ref="I56:I61" si="6">IF(ISNUMBER(G56),B56-G56,"")</f>
        <v>-7290</v>
      </c>
      <c r="J56" s="276">
        <f t="shared" ref="J56:J61" si="7">IF(ISNUMBER(I56),B56/G56-1,"")</f>
        <v>-0.20444220090863197</v>
      </c>
    </row>
    <row r="57" spans="1:11" ht="15" customHeight="1">
      <c r="A57" s="59" t="s">
        <v>1003</v>
      </c>
      <c r="B57" s="89" t="s">
        <v>5</v>
      </c>
      <c r="C57" s="8" t="s">
        <v>5</v>
      </c>
      <c r="D57" s="8" t="s">
        <v>5</v>
      </c>
      <c r="E57" s="110" t="s">
        <v>5</v>
      </c>
      <c r="F57" s="305"/>
      <c r="G57" s="253"/>
      <c r="H57" s="90"/>
      <c r="I57" s="231" t="str">
        <f t="shared" si="6"/>
        <v/>
      </c>
      <c r="J57" s="276" t="str">
        <f t="shared" si="7"/>
        <v/>
      </c>
    </row>
    <row r="58" spans="1:11" ht="15" customHeight="1">
      <c r="A58" s="59" t="s">
        <v>40</v>
      </c>
      <c r="B58" s="36">
        <v>5058</v>
      </c>
      <c r="C58" s="8" t="s">
        <v>361</v>
      </c>
      <c r="D58" s="8" t="s">
        <v>337</v>
      </c>
      <c r="E58" s="110" t="s">
        <v>194</v>
      </c>
      <c r="F58" s="306" t="s">
        <v>40</v>
      </c>
      <c r="G58" s="161">
        <v>6736</v>
      </c>
      <c r="H58" s="242">
        <v>0.09</v>
      </c>
      <c r="I58" s="231">
        <f t="shared" si="6"/>
        <v>-1678</v>
      </c>
      <c r="J58" s="276">
        <f t="shared" si="7"/>
        <v>-0.24910926365795727</v>
      </c>
    </row>
    <row r="59" spans="1:11" ht="15" customHeight="1">
      <c r="A59" s="59" t="s">
        <v>42</v>
      </c>
      <c r="B59" s="36">
        <v>5849</v>
      </c>
      <c r="C59" s="8" t="s">
        <v>362</v>
      </c>
      <c r="D59" s="7" t="s">
        <v>363</v>
      </c>
      <c r="E59" s="110" t="s">
        <v>364</v>
      </c>
      <c r="F59" s="306" t="s">
        <v>1071</v>
      </c>
      <c r="G59" s="161">
        <v>7322</v>
      </c>
      <c r="H59" s="242">
        <v>9.8000000000000004E-2</v>
      </c>
      <c r="I59" s="231">
        <f t="shared" si="6"/>
        <v>-1473</v>
      </c>
      <c r="J59" s="276">
        <f t="shared" si="7"/>
        <v>-0.20117454247473365</v>
      </c>
    </row>
    <row r="60" spans="1:11" ht="15" customHeight="1">
      <c r="A60" s="59" t="s">
        <v>45</v>
      </c>
      <c r="B60" s="36">
        <v>4579</v>
      </c>
      <c r="C60" s="8" t="s">
        <v>365</v>
      </c>
      <c r="D60" s="8" t="s">
        <v>13</v>
      </c>
      <c r="E60" s="110" t="s">
        <v>272</v>
      </c>
      <c r="F60" s="306" t="s">
        <v>1072</v>
      </c>
      <c r="G60" s="161">
        <v>4943</v>
      </c>
      <c r="H60" s="242">
        <v>6.6000000000000003E-2</v>
      </c>
      <c r="I60" s="231">
        <f t="shared" si="6"/>
        <v>-364</v>
      </c>
      <c r="J60" s="276">
        <f t="shared" si="7"/>
        <v>-7.3639490188144863E-2</v>
      </c>
    </row>
    <row r="61" spans="1:11" ht="15" customHeight="1">
      <c r="A61" s="59" t="s">
        <v>47</v>
      </c>
      <c r="B61" s="36">
        <v>12882</v>
      </c>
      <c r="C61" s="8" t="s">
        <v>366</v>
      </c>
      <c r="D61" s="8" t="s">
        <v>367</v>
      </c>
      <c r="E61" s="110" t="s">
        <v>368</v>
      </c>
      <c r="F61" s="306" t="s">
        <v>1073</v>
      </c>
      <c r="G61" s="161">
        <v>16657</v>
      </c>
      <c r="H61" s="242">
        <v>0.222</v>
      </c>
      <c r="I61" s="231">
        <f t="shared" si="6"/>
        <v>-3775</v>
      </c>
      <c r="J61" s="276">
        <f t="shared" si="7"/>
        <v>-0.22663144623881848</v>
      </c>
    </row>
    <row r="62" spans="1:11" ht="6.75" customHeight="1">
      <c r="A62" s="59"/>
      <c r="B62" s="36"/>
      <c r="C62" s="8"/>
      <c r="D62" s="8"/>
      <c r="E62" s="110"/>
      <c r="F62" s="443"/>
      <c r="G62" s="442"/>
      <c r="H62" s="444"/>
      <c r="I62" s="231"/>
      <c r="J62" s="276"/>
    </row>
    <row r="63" spans="1:11" ht="15" customHeight="1">
      <c r="A63" s="59" t="s">
        <v>1113</v>
      </c>
      <c r="B63" s="36">
        <v>28368</v>
      </c>
      <c r="C63" s="8" t="s">
        <v>358</v>
      </c>
      <c r="D63" s="403" t="s">
        <v>1007</v>
      </c>
      <c r="E63" s="31" t="s">
        <v>6</v>
      </c>
      <c r="F63" s="3" t="s">
        <v>904</v>
      </c>
      <c r="G63" s="41">
        <v>35658</v>
      </c>
      <c r="H63" s="297" t="s">
        <v>1018</v>
      </c>
      <c r="I63" s="231">
        <f>IF(ISNUMBER(G63),B63-G63,"")</f>
        <v>-7290</v>
      </c>
      <c r="J63" s="276">
        <f>IF(ISNUMBER(I63),B63/G63-1,"")</f>
        <v>-0.20444220090863197</v>
      </c>
    </row>
    <row r="64" spans="1:11" ht="15" customHeight="1">
      <c r="A64" s="59" t="s">
        <v>999</v>
      </c>
      <c r="B64" s="36">
        <v>20140</v>
      </c>
      <c r="C64" s="8" t="s">
        <v>369</v>
      </c>
      <c r="D64" s="8" t="s">
        <v>370</v>
      </c>
      <c r="E64" s="110" t="s">
        <v>371</v>
      </c>
      <c r="F64" s="158"/>
      <c r="G64" s="505" t="s">
        <v>1006</v>
      </c>
      <c r="H64" s="506"/>
      <c r="I64" s="506"/>
      <c r="J64" s="507"/>
    </row>
    <row r="65" spans="1:11" ht="15" customHeight="1">
      <c r="A65" s="59" t="s">
        <v>1000</v>
      </c>
      <c r="B65" s="36">
        <v>15259</v>
      </c>
      <c r="C65" s="8" t="s">
        <v>372</v>
      </c>
      <c r="D65" s="8" t="s">
        <v>373</v>
      </c>
      <c r="E65" s="110" t="s">
        <v>374</v>
      </c>
      <c r="F65" s="158"/>
      <c r="G65" s="260"/>
      <c r="H65" s="261"/>
      <c r="I65" s="261"/>
      <c r="J65" s="263"/>
    </row>
    <row r="66" spans="1:11" ht="15" customHeight="1">
      <c r="A66" s="59"/>
      <c r="B66" s="36"/>
      <c r="C66" s="8"/>
      <c r="D66" s="8"/>
      <c r="E66" s="31"/>
      <c r="F66" s="309"/>
      <c r="G66" s="160"/>
      <c r="H66" s="307"/>
      <c r="I66" s="231"/>
      <c r="J66" s="276"/>
    </row>
    <row r="67" spans="1:11" ht="15" customHeight="1">
      <c r="A67" s="64" t="s">
        <v>81</v>
      </c>
      <c r="B67" s="35" t="s">
        <v>5</v>
      </c>
      <c r="C67" s="24" t="s">
        <v>5</v>
      </c>
      <c r="D67" s="24" t="s">
        <v>5</v>
      </c>
      <c r="E67" s="33" t="s">
        <v>5</v>
      </c>
      <c r="F67" s="244" t="s">
        <v>81</v>
      </c>
      <c r="G67" s="251" t="s">
        <v>5</v>
      </c>
      <c r="H67" s="308" t="s">
        <v>5</v>
      </c>
      <c r="I67" s="298" t="str">
        <f>IF(ISNUMBER(G67),B67-G67,"")</f>
        <v/>
      </c>
      <c r="J67" s="299" t="str">
        <f>IF(ISNUMBER(I67),B67/G67-1,"")</f>
        <v/>
      </c>
      <c r="K67" s="23"/>
    </row>
    <row r="68" spans="1:11" ht="15" customHeight="1">
      <c r="A68" s="59" t="s">
        <v>1110</v>
      </c>
      <c r="B68" s="36">
        <v>1599069</v>
      </c>
      <c r="C68" s="8" t="s">
        <v>398</v>
      </c>
      <c r="D68" s="9">
        <v>1</v>
      </c>
      <c r="E68" s="31" t="s">
        <v>6</v>
      </c>
      <c r="F68" s="1" t="s">
        <v>905</v>
      </c>
      <c r="G68" s="36">
        <v>1493316</v>
      </c>
      <c r="H68" s="166" t="s">
        <v>1007</v>
      </c>
      <c r="I68" s="231">
        <f>IF(ISNUMBER(G68),B68-G68,"")</f>
        <v>105753</v>
      </c>
      <c r="J68" s="276">
        <f>IF(ISNUMBER(I68),B68/G68-1,"")</f>
        <v>7.0817563060999733E-2</v>
      </c>
    </row>
    <row r="69" spans="1:11" ht="15" customHeight="1">
      <c r="A69" s="59" t="s">
        <v>906</v>
      </c>
      <c r="B69" s="36">
        <v>175640</v>
      </c>
      <c r="C69" s="8" t="s">
        <v>399</v>
      </c>
      <c r="D69" s="8" t="s">
        <v>30</v>
      </c>
      <c r="E69" s="31" t="s">
        <v>9</v>
      </c>
      <c r="F69" s="1" t="s">
        <v>906</v>
      </c>
      <c r="G69" s="36">
        <v>205341</v>
      </c>
      <c r="H69" s="144" t="s">
        <v>991</v>
      </c>
      <c r="I69" s="231">
        <f>IF(ISNUMBER(G69),B69-G69,"")</f>
        <v>-29701</v>
      </c>
      <c r="J69" s="276">
        <f>IF(ISNUMBER(I69),B69/G69-1,"")</f>
        <v>-0.14464232666637444</v>
      </c>
    </row>
    <row r="70" spans="1:11" ht="15" customHeight="1">
      <c r="A70" s="59"/>
      <c r="B70" s="36"/>
      <c r="C70" s="8"/>
      <c r="D70" s="8"/>
      <c r="E70" s="31"/>
      <c r="F70" s="1"/>
      <c r="G70" s="36"/>
      <c r="H70" s="144"/>
      <c r="I70" s="231"/>
      <c r="J70" s="276"/>
    </row>
    <row r="71" spans="1:11" ht="15" customHeight="1">
      <c r="A71" s="64" t="s">
        <v>909</v>
      </c>
      <c r="B71" s="35" t="s">
        <v>5</v>
      </c>
      <c r="C71" s="24" t="s">
        <v>5</v>
      </c>
      <c r="D71" s="24" t="s">
        <v>5</v>
      </c>
      <c r="E71" s="33" t="s">
        <v>5</v>
      </c>
      <c r="F71" s="27" t="s">
        <v>909</v>
      </c>
      <c r="G71" s="35" t="s">
        <v>5</v>
      </c>
      <c r="H71" s="143" t="s">
        <v>5</v>
      </c>
      <c r="I71" s="298" t="str">
        <f t="shared" ref="I71:I78" si="8">IF(ISNUMBER(G71),B71-G71,"")</f>
        <v/>
      </c>
      <c r="J71" s="299" t="str">
        <f t="shared" ref="J71:J78" si="9">IF(ISNUMBER(I71),B71/G71-1,"")</f>
        <v/>
      </c>
      <c r="K71" s="23"/>
    </row>
    <row r="72" spans="1:11" ht="15" customHeight="1">
      <c r="A72" s="59" t="s">
        <v>1111</v>
      </c>
      <c r="B72" s="36">
        <v>2163955</v>
      </c>
      <c r="C72" s="8" t="s">
        <v>401</v>
      </c>
      <c r="D72" s="9">
        <v>1</v>
      </c>
      <c r="E72" s="31" t="s">
        <v>6</v>
      </c>
      <c r="F72" s="1" t="s">
        <v>910</v>
      </c>
      <c r="G72" s="36">
        <v>2147885</v>
      </c>
      <c r="H72" s="166" t="s">
        <v>1007</v>
      </c>
      <c r="I72" s="231">
        <f t="shared" si="8"/>
        <v>16070</v>
      </c>
      <c r="J72" s="276">
        <f t="shared" si="9"/>
        <v>7.4817785868424025E-3</v>
      </c>
    </row>
    <row r="73" spans="1:11" ht="15" customHeight="1">
      <c r="A73" s="59" t="s">
        <v>106</v>
      </c>
      <c r="B73" s="36">
        <v>2040573</v>
      </c>
      <c r="C73" s="8" t="s">
        <v>402</v>
      </c>
      <c r="D73" s="8" t="s">
        <v>403</v>
      </c>
      <c r="E73" s="31" t="s">
        <v>9</v>
      </c>
      <c r="F73" s="1" t="s">
        <v>106</v>
      </c>
      <c r="G73" s="36">
        <v>2057617</v>
      </c>
      <c r="H73" s="144" t="s">
        <v>992</v>
      </c>
      <c r="I73" s="231">
        <f t="shared" si="8"/>
        <v>-17044</v>
      </c>
      <c r="J73" s="276">
        <f t="shared" si="9"/>
        <v>-8.283368576367689E-3</v>
      </c>
    </row>
    <row r="74" spans="1:11" ht="15" customHeight="1">
      <c r="A74" s="59" t="s">
        <v>911</v>
      </c>
      <c r="B74" s="36">
        <v>2026582</v>
      </c>
      <c r="C74" s="8" t="s">
        <v>404</v>
      </c>
      <c r="D74" s="8" t="s">
        <v>405</v>
      </c>
      <c r="E74" s="31" t="s">
        <v>9</v>
      </c>
      <c r="F74" s="1" t="s">
        <v>911</v>
      </c>
      <c r="G74" s="36">
        <v>2041197</v>
      </c>
      <c r="H74" s="166" t="s">
        <v>1020</v>
      </c>
      <c r="I74" s="231">
        <f t="shared" si="8"/>
        <v>-14615</v>
      </c>
      <c r="J74" s="276">
        <f t="shared" si="9"/>
        <v>-7.1600144425060241E-3</v>
      </c>
    </row>
    <row r="75" spans="1:11" ht="15" customHeight="1">
      <c r="A75" s="59" t="s">
        <v>912</v>
      </c>
      <c r="B75" s="36">
        <v>1323304</v>
      </c>
      <c r="C75" s="8" t="s">
        <v>406</v>
      </c>
      <c r="D75" s="8" t="s">
        <v>251</v>
      </c>
      <c r="E75" s="31" t="s">
        <v>48</v>
      </c>
      <c r="F75" s="1" t="s">
        <v>912</v>
      </c>
      <c r="G75" s="36">
        <v>1242709</v>
      </c>
      <c r="H75" s="144" t="s">
        <v>993</v>
      </c>
      <c r="I75" s="231">
        <f t="shared" si="8"/>
        <v>80595</v>
      </c>
      <c r="J75" s="276">
        <f t="shared" si="9"/>
        <v>6.4854282056378443E-2</v>
      </c>
    </row>
    <row r="76" spans="1:11" ht="15" customHeight="1">
      <c r="A76" s="59" t="s">
        <v>908</v>
      </c>
      <c r="B76" s="36">
        <v>703278</v>
      </c>
      <c r="C76" s="8" t="s">
        <v>407</v>
      </c>
      <c r="D76" s="8" t="s">
        <v>257</v>
      </c>
      <c r="E76" s="31" t="s">
        <v>9</v>
      </c>
      <c r="F76" s="1" t="s">
        <v>908</v>
      </c>
      <c r="G76" s="36">
        <v>798488</v>
      </c>
      <c r="H76" s="144" t="s">
        <v>338</v>
      </c>
      <c r="I76" s="231">
        <f t="shared" si="8"/>
        <v>-95210</v>
      </c>
      <c r="J76" s="276">
        <f t="shared" si="9"/>
        <v>-0.11923785955455812</v>
      </c>
    </row>
    <row r="77" spans="1:11">
      <c r="A77" s="408" t="s">
        <v>1002</v>
      </c>
      <c r="B77" s="213">
        <v>13991</v>
      </c>
      <c r="C77" s="236" t="s">
        <v>408</v>
      </c>
      <c r="D77" s="236" t="s">
        <v>219</v>
      </c>
      <c r="E77" s="237" t="s">
        <v>7</v>
      </c>
      <c r="F77" s="209" t="s">
        <v>913</v>
      </c>
      <c r="G77" s="208">
        <v>16420</v>
      </c>
      <c r="H77" s="238" t="s">
        <v>88</v>
      </c>
      <c r="I77" s="312">
        <f t="shared" si="8"/>
        <v>-2429</v>
      </c>
      <c r="J77" s="313">
        <f t="shared" si="9"/>
        <v>-0.1479293544457978</v>
      </c>
    </row>
    <row r="78" spans="1:11" ht="15" customHeight="1">
      <c r="A78" s="163" t="s">
        <v>1140</v>
      </c>
      <c r="B78" s="86">
        <v>123382</v>
      </c>
      <c r="C78" s="96" t="s">
        <v>409</v>
      </c>
      <c r="D78" s="96" t="s">
        <v>199</v>
      </c>
      <c r="E78" s="98" t="s">
        <v>9</v>
      </c>
      <c r="F78" s="1" t="s">
        <v>107</v>
      </c>
      <c r="G78" s="36">
        <v>90268</v>
      </c>
      <c r="H78" s="144" t="s">
        <v>177</v>
      </c>
      <c r="I78" s="231">
        <f t="shared" si="8"/>
        <v>33114</v>
      </c>
      <c r="J78" s="276">
        <f t="shared" si="9"/>
        <v>0.36684096246731945</v>
      </c>
    </row>
    <row r="79" spans="1:11" ht="15" customHeight="1">
      <c r="A79" s="163"/>
      <c r="B79" s="86"/>
      <c r="C79" s="96"/>
      <c r="D79" s="96"/>
      <c r="E79" s="98"/>
      <c r="F79" s="179"/>
      <c r="G79" s="86"/>
      <c r="H79" s="477"/>
      <c r="I79" s="231"/>
      <c r="J79" s="276"/>
    </row>
    <row r="80" spans="1:11" ht="15" customHeight="1">
      <c r="A80" s="465" t="s">
        <v>1114</v>
      </c>
      <c r="B80" s="478" t="s">
        <v>5</v>
      </c>
      <c r="C80" s="466" t="s">
        <v>5</v>
      </c>
      <c r="D80" s="466" t="s">
        <v>5</v>
      </c>
      <c r="E80" s="467" t="s">
        <v>5</v>
      </c>
      <c r="F80" s="475" t="s">
        <v>909</v>
      </c>
      <c r="G80" s="91" t="s">
        <v>5</v>
      </c>
      <c r="H80" s="479" t="s">
        <v>5</v>
      </c>
      <c r="I80" s="273" t="str">
        <f>IF(ISNUMBER(G80),B80-G80,"")</f>
        <v/>
      </c>
      <c r="J80" s="191" t="str">
        <f>IF(ISNUMBER(I80),B80/G80-1,"")</f>
        <v/>
      </c>
      <c r="K80" s="23"/>
    </row>
    <row r="81" spans="1:11" ht="15" customHeight="1">
      <c r="A81" s="163" t="s">
        <v>1112</v>
      </c>
      <c r="B81" s="86">
        <v>123382</v>
      </c>
      <c r="C81" s="96" t="s">
        <v>409</v>
      </c>
      <c r="D81" s="445" t="s">
        <v>1007</v>
      </c>
      <c r="E81" s="98" t="s">
        <v>6</v>
      </c>
      <c r="F81" s="1" t="s">
        <v>107</v>
      </c>
      <c r="G81" s="36">
        <v>90268</v>
      </c>
      <c r="H81" s="144" t="s">
        <v>177</v>
      </c>
      <c r="I81" s="231">
        <f>IF(ISNUMBER(G81),B81-G81,"")</f>
        <v>33114</v>
      </c>
      <c r="J81" s="276">
        <f>IF(ISNUMBER(I81),B81/G81-1,"")</f>
        <v>0.36684096246731945</v>
      </c>
    </row>
    <row r="82" spans="1:11" ht="15" customHeight="1">
      <c r="A82" s="164" t="s">
        <v>102</v>
      </c>
      <c r="B82" s="140">
        <v>64989</v>
      </c>
      <c r="C82" s="13" t="s">
        <v>410</v>
      </c>
      <c r="D82" s="13" t="s">
        <v>259</v>
      </c>
      <c r="E82" s="38" t="s">
        <v>281</v>
      </c>
      <c r="F82" s="1" t="s">
        <v>914</v>
      </c>
      <c r="G82" s="36">
        <v>40440</v>
      </c>
      <c r="H82" s="239">
        <f>ROUND(G82/G81,3)</f>
        <v>0.44800000000000001</v>
      </c>
      <c r="I82" s="231">
        <f>IF(ISNUMBER(G82),B82-G82,"")</f>
        <v>24549</v>
      </c>
      <c r="J82" s="276">
        <f>IF(ISNUMBER(I82),B82/G82-1,"")</f>
        <v>0.60704747774480716</v>
      </c>
    </row>
    <row r="83" spans="1:11" ht="15" customHeight="1">
      <c r="A83" s="59" t="s">
        <v>104</v>
      </c>
      <c r="B83" s="36">
        <v>58393</v>
      </c>
      <c r="C83" s="8" t="s">
        <v>317</v>
      </c>
      <c r="D83" s="8" t="s">
        <v>411</v>
      </c>
      <c r="E83" s="31" t="s">
        <v>281</v>
      </c>
      <c r="F83" s="1" t="s">
        <v>915</v>
      </c>
      <c r="G83" s="36">
        <v>49828</v>
      </c>
      <c r="H83" s="239">
        <f>ROUND(G83/G81,3)</f>
        <v>0.55200000000000005</v>
      </c>
      <c r="I83" s="231">
        <f>IF(ISNUMBER(G83),B83-G83,"")</f>
        <v>8565</v>
      </c>
      <c r="J83" s="276">
        <f>IF(ISNUMBER(I83),B83/G83-1,"")</f>
        <v>0.17189130609295988</v>
      </c>
    </row>
    <row r="84" spans="1:11" ht="15" customHeight="1">
      <c r="A84" s="59"/>
      <c r="B84" s="36"/>
      <c r="C84" s="8"/>
      <c r="D84" s="8"/>
      <c r="E84" s="31"/>
      <c r="F84" s="1"/>
      <c r="G84" s="36"/>
      <c r="H84" s="144"/>
      <c r="I84" s="231"/>
      <c r="J84" s="276"/>
    </row>
    <row r="85" spans="1:11" ht="15" customHeight="1">
      <c r="A85" s="64" t="s">
        <v>109</v>
      </c>
      <c r="B85" s="35" t="s">
        <v>5</v>
      </c>
      <c r="C85" s="24" t="s">
        <v>5</v>
      </c>
      <c r="D85" s="24" t="s">
        <v>5</v>
      </c>
      <c r="E85" s="33" t="s">
        <v>5</v>
      </c>
      <c r="F85" s="27" t="s">
        <v>916</v>
      </c>
      <c r="G85" s="35" t="s">
        <v>5</v>
      </c>
      <c r="H85" s="143" t="s">
        <v>5</v>
      </c>
      <c r="I85" s="298" t="str">
        <f t="shared" ref="I85:I92" si="10">IF(ISNUMBER(G85),B85-G85,"")</f>
        <v/>
      </c>
      <c r="J85" s="191" t="str">
        <f t="shared" ref="J85:J92" si="11">IF(ISNUMBER(I85),B85/G85-1,"")</f>
        <v/>
      </c>
      <c r="K85" s="23"/>
    </row>
    <row r="86" spans="1:11" ht="15" customHeight="1">
      <c r="A86" s="59" t="s">
        <v>1001</v>
      </c>
      <c r="B86" s="36">
        <v>123382</v>
      </c>
      <c r="C86" s="8" t="s">
        <v>409</v>
      </c>
      <c r="D86" s="9">
        <v>1</v>
      </c>
      <c r="E86" s="31" t="s">
        <v>6</v>
      </c>
      <c r="F86" s="1" t="s">
        <v>917</v>
      </c>
      <c r="G86" s="36">
        <v>90268</v>
      </c>
      <c r="H86" s="166" t="s">
        <v>1007</v>
      </c>
      <c r="I86" s="231">
        <f t="shared" si="10"/>
        <v>33114</v>
      </c>
      <c r="J86" s="276">
        <f t="shared" si="11"/>
        <v>0.36684096246731945</v>
      </c>
    </row>
    <row r="87" spans="1:11" ht="15" customHeight="1">
      <c r="A87" s="59" t="s">
        <v>918</v>
      </c>
      <c r="B87" s="36">
        <v>5000</v>
      </c>
      <c r="C87" s="8" t="s">
        <v>415</v>
      </c>
      <c r="D87" s="8" t="s">
        <v>285</v>
      </c>
      <c r="E87" s="31" t="s">
        <v>32</v>
      </c>
      <c r="F87" s="1" t="s">
        <v>918</v>
      </c>
      <c r="G87" s="36">
        <v>4061</v>
      </c>
      <c r="H87" s="144" t="s">
        <v>377</v>
      </c>
      <c r="I87" s="231">
        <f t="shared" si="10"/>
        <v>939</v>
      </c>
      <c r="J87" s="276">
        <f t="shared" si="11"/>
        <v>0.23122383649347444</v>
      </c>
    </row>
    <row r="88" spans="1:11" ht="15" customHeight="1">
      <c r="A88" s="163" t="s">
        <v>919</v>
      </c>
      <c r="B88" s="86">
        <v>2856</v>
      </c>
      <c r="C88" s="96" t="s">
        <v>416</v>
      </c>
      <c r="D88" s="96" t="s">
        <v>167</v>
      </c>
      <c r="E88" s="98" t="s">
        <v>38</v>
      </c>
      <c r="F88" s="179" t="s">
        <v>919</v>
      </c>
      <c r="G88" s="86">
        <v>3140</v>
      </c>
      <c r="H88" s="152" t="s">
        <v>691</v>
      </c>
      <c r="I88" s="231">
        <f t="shared" si="10"/>
        <v>-284</v>
      </c>
      <c r="J88" s="276">
        <f t="shared" si="11"/>
        <v>-9.0445859872611445E-2</v>
      </c>
    </row>
    <row r="89" spans="1:11" ht="15" customHeight="1">
      <c r="A89" s="164" t="s">
        <v>920</v>
      </c>
      <c r="B89" s="140">
        <v>76308</v>
      </c>
      <c r="C89" s="13" t="s">
        <v>417</v>
      </c>
      <c r="D89" s="13" t="s">
        <v>418</v>
      </c>
      <c r="E89" s="38" t="s">
        <v>368</v>
      </c>
      <c r="F89" s="6" t="s">
        <v>920</v>
      </c>
      <c r="G89" s="140">
        <v>45683</v>
      </c>
      <c r="H89" s="302" t="s">
        <v>994</v>
      </c>
      <c r="I89" s="303">
        <f t="shared" si="10"/>
        <v>30625</v>
      </c>
      <c r="J89" s="304">
        <f t="shared" si="11"/>
        <v>0.67038066676881991</v>
      </c>
    </row>
    <row r="90" spans="1:11" ht="15" customHeight="1">
      <c r="A90" s="59" t="s">
        <v>921</v>
      </c>
      <c r="B90" s="195">
        <v>314</v>
      </c>
      <c r="C90" s="8" t="s">
        <v>419</v>
      </c>
      <c r="D90" s="8" t="s">
        <v>156</v>
      </c>
      <c r="E90" s="31" t="s">
        <v>7</v>
      </c>
      <c r="F90" s="1" t="s">
        <v>921</v>
      </c>
      <c r="G90" s="195">
        <v>205</v>
      </c>
      <c r="H90" s="144" t="s">
        <v>231</v>
      </c>
      <c r="I90" s="231">
        <f t="shared" si="10"/>
        <v>109</v>
      </c>
      <c r="J90" s="276">
        <f t="shared" si="11"/>
        <v>0.53170731707317076</v>
      </c>
    </row>
    <row r="91" spans="1:11" ht="15" customHeight="1">
      <c r="A91" s="59" t="s">
        <v>922</v>
      </c>
      <c r="B91" s="36">
        <v>37478</v>
      </c>
      <c r="C91" s="8" t="s">
        <v>420</v>
      </c>
      <c r="D91" s="8" t="s">
        <v>421</v>
      </c>
      <c r="E91" s="31" t="s">
        <v>368</v>
      </c>
      <c r="F91" s="1" t="s">
        <v>922</v>
      </c>
      <c r="G91" s="36">
        <v>36237</v>
      </c>
      <c r="H91" s="144" t="s">
        <v>698</v>
      </c>
      <c r="I91" s="231">
        <f t="shared" si="10"/>
        <v>1241</v>
      </c>
      <c r="J91" s="276">
        <f t="shared" si="11"/>
        <v>3.4246764356872905E-2</v>
      </c>
    </row>
    <row r="92" spans="1:11" ht="15" customHeight="1" thickBot="1">
      <c r="A92" s="100" t="s">
        <v>923</v>
      </c>
      <c r="B92" s="106">
        <v>1426</v>
      </c>
      <c r="C92" s="102" t="s">
        <v>422</v>
      </c>
      <c r="D92" s="102" t="s">
        <v>423</v>
      </c>
      <c r="E92" s="104" t="s">
        <v>48</v>
      </c>
      <c r="F92" s="105" t="s">
        <v>923</v>
      </c>
      <c r="G92" s="315">
        <v>942</v>
      </c>
      <c r="H92" s="316" t="s">
        <v>310</v>
      </c>
      <c r="I92" s="300">
        <f t="shared" si="10"/>
        <v>484</v>
      </c>
      <c r="J92" s="301">
        <f t="shared" si="11"/>
        <v>0.51380042462845021</v>
      </c>
    </row>
    <row r="93" spans="1:11" ht="15" customHeight="1">
      <c r="A93" s="2"/>
      <c r="B93" s="19"/>
      <c r="C93" s="20"/>
      <c r="D93" s="20"/>
      <c r="E93" s="20"/>
      <c r="G93" s="15"/>
      <c r="H93" s="15"/>
      <c r="I93" s="227"/>
    </row>
    <row r="94" spans="1:11" s="395" customFormat="1" ht="15" customHeight="1">
      <c r="A94" s="393" t="s">
        <v>1104</v>
      </c>
      <c r="B94" s="393"/>
      <c r="C94" s="394"/>
      <c r="D94" s="394"/>
      <c r="E94" s="394"/>
      <c r="F94" s="393"/>
      <c r="G94" s="393"/>
      <c r="I94" s="396"/>
    </row>
    <row r="95" spans="1:11" s="395" customFormat="1" ht="15" customHeight="1">
      <c r="A95" s="397"/>
      <c r="B95" s="393"/>
      <c r="C95" s="394"/>
      <c r="D95" s="394"/>
      <c r="E95" s="394"/>
      <c r="F95" s="393"/>
      <c r="G95" s="393"/>
      <c r="I95" s="396"/>
    </row>
    <row r="96" spans="1:11" s="395" customFormat="1" ht="15" customHeight="1">
      <c r="A96" s="398" t="s">
        <v>1105</v>
      </c>
      <c r="B96" s="393"/>
      <c r="C96" s="394"/>
      <c r="D96" s="394"/>
      <c r="E96" s="394"/>
      <c r="F96" s="393"/>
      <c r="G96" s="393"/>
      <c r="I96" s="396"/>
    </row>
    <row r="97" spans="1:9" s="395" customFormat="1" ht="15" customHeight="1">
      <c r="A97" s="399" t="s">
        <v>1082</v>
      </c>
      <c r="B97" s="400"/>
      <c r="C97" s="400"/>
      <c r="D97" s="394"/>
      <c r="E97" s="394"/>
      <c r="F97" s="393"/>
      <c r="G97" s="393"/>
      <c r="I97" s="396"/>
    </row>
    <row r="98" spans="1:9" s="395" customFormat="1" ht="15" customHeight="1">
      <c r="A98" s="399" t="s">
        <v>1083</v>
      </c>
      <c r="B98" s="393"/>
      <c r="C98" s="394"/>
      <c r="D98" s="394"/>
      <c r="E98" s="394"/>
      <c r="I98" s="396"/>
    </row>
    <row r="99" spans="1:9" s="395" customFormat="1" ht="15" customHeight="1">
      <c r="A99" s="399" t="s">
        <v>1084</v>
      </c>
      <c r="B99" s="393"/>
      <c r="C99" s="394"/>
      <c r="D99" s="394"/>
      <c r="E99" s="394"/>
      <c r="I99" s="396"/>
    </row>
    <row r="100" spans="1:9" s="395" customFormat="1" ht="15" customHeight="1">
      <c r="I100" s="396"/>
    </row>
    <row r="101" spans="1:9" s="395" customFormat="1" ht="15" customHeight="1">
      <c r="A101" s="401" t="s">
        <v>1085</v>
      </c>
      <c r="I101" s="396"/>
    </row>
    <row r="102" spans="1:9" s="395" customFormat="1" ht="15" customHeight="1">
      <c r="A102" s="402" t="s">
        <v>1086</v>
      </c>
      <c r="I102" s="396"/>
    </row>
    <row r="103" spans="1:9" s="395" customFormat="1" ht="15" customHeight="1">
      <c r="A103" s="402" t="s">
        <v>1087</v>
      </c>
      <c r="I103" s="396"/>
    </row>
    <row r="104" spans="1:9" s="395" customFormat="1" ht="15" customHeight="1">
      <c r="A104" s="402" t="s">
        <v>1088</v>
      </c>
      <c r="I104" s="396"/>
    </row>
    <row r="105" spans="1:9" s="395" customFormat="1" ht="15" customHeight="1">
      <c r="A105" s="402" t="s">
        <v>1089</v>
      </c>
      <c r="I105" s="396"/>
    </row>
    <row r="106" spans="1:9" s="395" customFormat="1" ht="15" customHeight="1">
      <c r="A106" s="402" t="s">
        <v>1090</v>
      </c>
      <c r="I106" s="396"/>
    </row>
    <row r="107" spans="1:9" s="395" customFormat="1" ht="15" customHeight="1">
      <c r="A107" s="402" t="s">
        <v>1091</v>
      </c>
      <c r="I107" s="396"/>
    </row>
    <row r="108" spans="1:9" ht="15" customHeight="1"/>
    <row r="109" spans="1:9" ht="15" customHeight="1"/>
    <row r="110" spans="1:9" ht="15" customHeight="1"/>
    <row r="112" spans="1:9" ht="15" customHeight="1"/>
    <row r="113"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7" ht="15" customHeight="1"/>
    <row r="128" ht="15" customHeight="1"/>
    <row r="129" ht="15" customHeight="1"/>
    <row r="130" ht="15" customHeight="1"/>
    <row r="131" ht="15" customHeight="1"/>
    <row r="132" ht="15" customHeight="1"/>
    <row r="133"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61" ht="15" customHeight="1"/>
    <row r="162" ht="15" customHeight="1"/>
    <row r="165" ht="15" customHeight="1"/>
    <row r="168" ht="15" customHeight="1"/>
    <row r="169" ht="15" customHeight="1"/>
    <row r="171" ht="15" customHeight="1"/>
    <row r="173" ht="15" customHeight="1"/>
    <row r="176" ht="15" customHeight="1"/>
    <row r="179" ht="15" customHeight="1"/>
    <row r="181" ht="15" customHeight="1"/>
  </sheetData>
  <mergeCells count="5">
    <mergeCell ref="I3:J3"/>
    <mergeCell ref="B3:E3"/>
    <mergeCell ref="G3:H3"/>
    <mergeCell ref="A3:A4"/>
    <mergeCell ref="G64:J64"/>
  </mergeCells>
  <printOptions horizontalCentered="1"/>
  <pageMargins left="0.2" right="0.2" top="0.2" bottom="0.5" header="0.3" footer="0.3"/>
  <pageSetup scale="80" fitToHeight="2" orientation="landscape" r:id="rId1"/>
  <rowBreaks count="2" manualBreakCount="2">
    <brk id="39" max="9" man="1"/>
    <brk id="79"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83"/>
  <sheetViews>
    <sheetView zoomScale="90" zoomScaleNormal="90" workbookViewId="0">
      <pane ySplit="4" topLeftCell="A5" activePane="bottomLeft" state="frozen"/>
      <selection pane="bottomLeft" activeCell="A5" sqref="A5"/>
    </sheetView>
  </sheetViews>
  <sheetFormatPr defaultRowHeight="15"/>
  <cols>
    <col min="1" max="1" width="69.7109375" customWidth="1"/>
    <col min="2" max="5" width="12" customWidth="1"/>
    <col min="6" max="6" width="42.5703125" hidden="1" customWidth="1"/>
    <col min="7" max="10" width="12.5703125" customWidth="1"/>
  </cols>
  <sheetData>
    <row r="1" spans="1:11" ht="15.75">
      <c r="A1" s="200" t="s">
        <v>1068</v>
      </c>
      <c r="B1" s="198"/>
      <c r="C1" s="198"/>
      <c r="D1" s="198"/>
      <c r="E1" s="198"/>
      <c r="F1" s="198"/>
      <c r="G1" s="198"/>
      <c r="H1" s="198"/>
      <c r="I1" s="198"/>
      <c r="J1" s="198"/>
    </row>
    <row r="2" spans="1:11" ht="15.75" thickBot="1">
      <c r="A2" s="199" t="s">
        <v>1075</v>
      </c>
      <c r="B2" s="199"/>
      <c r="C2" s="199"/>
      <c r="D2" s="199"/>
      <c r="E2" s="199"/>
      <c r="F2" s="199"/>
      <c r="G2" s="199"/>
      <c r="H2" s="199"/>
      <c r="I2" s="199"/>
      <c r="J2" s="199"/>
    </row>
    <row r="3" spans="1:11" ht="33" customHeight="1" thickBot="1">
      <c r="A3" s="510" t="s">
        <v>0</v>
      </c>
      <c r="B3" s="490" t="s">
        <v>956</v>
      </c>
      <c r="C3" s="492"/>
      <c r="D3" s="492"/>
      <c r="E3" s="493"/>
      <c r="F3" s="314"/>
      <c r="G3" s="490" t="s">
        <v>1066</v>
      </c>
      <c r="H3" s="491"/>
      <c r="I3" s="485" t="s">
        <v>1004</v>
      </c>
      <c r="J3" s="486"/>
    </row>
    <row r="4" spans="1:11" ht="39.75" thickBot="1">
      <c r="A4" s="511"/>
      <c r="B4" s="415" t="s">
        <v>1</v>
      </c>
      <c r="C4" s="416" t="s">
        <v>2</v>
      </c>
      <c r="D4" s="416" t="s">
        <v>3</v>
      </c>
      <c r="E4" s="417" t="s">
        <v>4</v>
      </c>
      <c r="F4" s="433" t="s">
        <v>0</v>
      </c>
      <c r="G4" s="434" t="s">
        <v>885</v>
      </c>
      <c r="H4" s="420" t="s">
        <v>3</v>
      </c>
      <c r="I4" s="426" t="s">
        <v>1005</v>
      </c>
      <c r="J4" s="435" t="s">
        <v>3</v>
      </c>
    </row>
    <row r="5" spans="1:11" ht="15" customHeight="1">
      <c r="A5" s="64" t="s">
        <v>52</v>
      </c>
      <c r="B5" s="35" t="s">
        <v>5</v>
      </c>
      <c r="C5" s="24" t="s">
        <v>5</v>
      </c>
      <c r="D5" s="24" t="s">
        <v>5</v>
      </c>
      <c r="E5" s="33" t="s">
        <v>5</v>
      </c>
      <c r="F5" s="26" t="s">
        <v>52</v>
      </c>
      <c r="G5" s="35" t="s">
        <v>5</v>
      </c>
      <c r="H5" s="143" t="s">
        <v>5</v>
      </c>
      <c r="I5" s="155"/>
      <c r="J5" s="156"/>
      <c r="K5" s="23"/>
    </row>
    <row r="6" spans="1:11" ht="15" customHeight="1">
      <c r="A6" s="59" t="s">
        <v>1108</v>
      </c>
      <c r="B6" s="36">
        <v>39461</v>
      </c>
      <c r="C6" s="8" t="s">
        <v>437</v>
      </c>
      <c r="D6" s="7">
        <v>1</v>
      </c>
      <c r="E6" s="31" t="s">
        <v>6</v>
      </c>
      <c r="F6" s="1" t="s">
        <v>886</v>
      </c>
      <c r="G6" s="36">
        <v>54632</v>
      </c>
      <c r="H6" s="166" t="s">
        <v>1007</v>
      </c>
      <c r="I6" s="231">
        <f t="shared" ref="I6:I11" si="0">IF(ISNUMBER(G6),B6-G6,"")</f>
        <v>-15171</v>
      </c>
      <c r="J6" s="319">
        <f t="shared" ref="J6:J11" si="1">IF(ISNUMBER(I6),B6/G6-1,"")</f>
        <v>-0.27769439156538289</v>
      </c>
    </row>
    <row r="7" spans="1:11" ht="15" customHeight="1">
      <c r="A7" s="59" t="s">
        <v>887</v>
      </c>
      <c r="B7" s="36">
        <v>1675</v>
      </c>
      <c r="C7" s="8" t="s">
        <v>481</v>
      </c>
      <c r="D7" s="8" t="s">
        <v>177</v>
      </c>
      <c r="E7" s="31" t="s">
        <v>191</v>
      </c>
      <c r="F7" s="1" t="s">
        <v>887</v>
      </c>
      <c r="G7" s="36">
        <v>2652</v>
      </c>
      <c r="H7" s="144" t="s">
        <v>57</v>
      </c>
      <c r="I7" s="231">
        <f t="shared" si="0"/>
        <v>-977</v>
      </c>
      <c r="J7" s="319">
        <f t="shared" si="1"/>
        <v>-0.36840120663650078</v>
      </c>
    </row>
    <row r="8" spans="1:11" ht="15" customHeight="1">
      <c r="A8" s="59" t="s">
        <v>888</v>
      </c>
      <c r="B8" s="36">
        <v>1590</v>
      </c>
      <c r="C8" s="8" t="s">
        <v>475</v>
      </c>
      <c r="D8" s="8" t="s">
        <v>457</v>
      </c>
      <c r="E8" s="31" t="s">
        <v>191</v>
      </c>
      <c r="F8" s="1" t="s">
        <v>888</v>
      </c>
      <c r="G8" s="36">
        <v>2667</v>
      </c>
      <c r="H8" s="144" t="s">
        <v>57</v>
      </c>
      <c r="I8" s="231">
        <f t="shared" si="0"/>
        <v>-1077</v>
      </c>
      <c r="J8" s="319">
        <f t="shared" si="1"/>
        <v>-0.40382452193475815</v>
      </c>
    </row>
    <row r="9" spans="1:11" ht="15" customHeight="1">
      <c r="A9" s="59" t="s">
        <v>889</v>
      </c>
      <c r="B9" s="36">
        <v>15145</v>
      </c>
      <c r="C9" s="8" t="s">
        <v>482</v>
      </c>
      <c r="D9" s="8" t="s">
        <v>483</v>
      </c>
      <c r="E9" s="31" t="s">
        <v>440</v>
      </c>
      <c r="F9" s="1" t="s">
        <v>889</v>
      </c>
      <c r="G9" s="36">
        <v>23755</v>
      </c>
      <c r="H9" s="144" t="s">
        <v>1021</v>
      </c>
      <c r="I9" s="231">
        <f t="shared" si="0"/>
        <v>-8610</v>
      </c>
      <c r="J9" s="319">
        <f t="shared" si="1"/>
        <v>-0.3624500105241002</v>
      </c>
    </row>
    <row r="10" spans="1:11" ht="15" customHeight="1">
      <c r="A10" s="59" t="s">
        <v>890</v>
      </c>
      <c r="B10" s="36">
        <v>9586</v>
      </c>
      <c r="C10" s="8" t="s">
        <v>484</v>
      </c>
      <c r="D10" s="8" t="s">
        <v>485</v>
      </c>
      <c r="E10" s="31" t="s">
        <v>360</v>
      </c>
      <c r="F10" s="1" t="s">
        <v>890</v>
      </c>
      <c r="G10" s="36">
        <v>12254</v>
      </c>
      <c r="H10" s="144" t="s">
        <v>61</v>
      </c>
      <c r="I10" s="231">
        <f t="shared" si="0"/>
        <v>-2668</v>
      </c>
      <c r="J10" s="319">
        <f t="shared" si="1"/>
        <v>-0.21772482454708664</v>
      </c>
    </row>
    <row r="11" spans="1:11" ht="15" customHeight="1">
      <c r="A11" s="59" t="s">
        <v>891</v>
      </c>
      <c r="B11" s="36">
        <v>11465</v>
      </c>
      <c r="C11" s="8" t="s">
        <v>486</v>
      </c>
      <c r="D11" s="8" t="s">
        <v>487</v>
      </c>
      <c r="E11" s="31" t="s">
        <v>438</v>
      </c>
      <c r="F11" s="1" t="s">
        <v>891</v>
      </c>
      <c r="G11" s="36">
        <v>13304</v>
      </c>
      <c r="H11" s="144" t="s">
        <v>15</v>
      </c>
      <c r="I11" s="231">
        <f t="shared" si="0"/>
        <v>-1839</v>
      </c>
      <c r="J11" s="319">
        <f t="shared" si="1"/>
        <v>-0.13822910402886346</v>
      </c>
    </row>
    <row r="12" spans="1:11" ht="15" customHeight="1">
      <c r="A12" s="59"/>
      <c r="B12" s="36"/>
      <c r="C12" s="8"/>
      <c r="D12" s="8"/>
      <c r="E12" s="31"/>
      <c r="F12" s="1"/>
      <c r="G12" s="36"/>
      <c r="H12" s="144"/>
      <c r="I12" s="231"/>
      <c r="J12" s="319"/>
    </row>
    <row r="13" spans="1:11" ht="15" customHeight="1">
      <c r="A13" s="64" t="s">
        <v>64</v>
      </c>
      <c r="B13" s="35" t="s">
        <v>5</v>
      </c>
      <c r="C13" s="24" t="s">
        <v>5</v>
      </c>
      <c r="D13" s="24" t="s">
        <v>5</v>
      </c>
      <c r="E13" s="33" t="s">
        <v>5</v>
      </c>
      <c r="F13" s="27" t="s">
        <v>64</v>
      </c>
      <c r="G13" s="35" t="s">
        <v>5</v>
      </c>
      <c r="H13" s="143" t="s">
        <v>5</v>
      </c>
      <c r="I13" s="93" t="str">
        <f t="shared" ref="I13:I21" si="2">IF(ISNUMBER(G13),B13-G13,"")</f>
        <v/>
      </c>
      <c r="J13" s="327" t="str">
        <f t="shared" ref="J13:J21" si="3">IF(ISNUMBER(I13),B13/G13-1,"")</f>
        <v/>
      </c>
      <c r="K13" s="23"/>
    </row>
    <row r="14" spans="1:11" ht="15" customHeight="1">
      <c r="A14" s="59" t="s">
        <v>1109</v>
      </c>
      <c r="B14" s="36">
        <v>102572</v>
      </c>
      <c r="C14" s="8" t="s">
        <v>488</v>
      </c>
      <c r="D14" s="7">
        <v>1</v>
      </c>
      <c r="E14" s="31" t="s">
        <v>6</v>
      </c>
      <c r="F14" s="1" t="s">
        <v>892</v>
      </c>
      <c r="G14" s="36">
        <v>113984</v>
      </c>
      <c r="H14" s="166" t="s">
        <v>1007</v>
      </c>
      <c r="I14" s="231">
        <f t="shared" si="2"/>
        <v>-11412</v>
      </c>
      <c r="J14" s="319">
        <f t="shared" si="3"/>
        <v>-0.10011931499157778</v>
      </c>
    </row>
    <row r="15" spans="1:11" ht="15" customHeight="1">
      <c r="A15" s="59" t="s">
        <v>893</v>
      </c>
      <c r="B15" s="36">
        <v>4290</v>
      </c>
      <c r="C15" s="8" t="s">
        <v>489</v>
      </c>
      <c r="D15" s="8" t="s">
        <v>177</v>
      </c>
      <c r="E15" s="31" t="s">
        <v>38</v>
      </c>
      <c r="F15" s="1" t="s">
        <v>893</v>
      </c>
      <c r="G15" s="36">
        <v>6779</v>
      </c>
      <c r="H15" s="144" t="s">
        <v>400</v>
      </c>
      <c r="I15" s="231">
        <f t="shared" si="2"/>
        <v>-2489</v>
      </c>
      <c r="J15" s="319">
        <f t="shared" si="3"/>
        <v>-0.36716329842159612</v>
      </c>
    </row>
    <row r="16" spans="1:11" ht="15" customHeight="1">
      <c r="A16" s="59" t="s">
        <v>894</v>
      </c>
      <c r="B16" s="36">
        <v>13340</v>
      </c>
      <c r="C16" s="8" t="s">
        <v>490</v>
      </c>
      <c r="D16" s="8" t="s">
        <v>12</v>
      </c>
      <c r="E16" s="31" t="s">
        <v>51</v>
      </c>
      <c r="F16" s="1" t="s">
        <v>894</v>
      </c>
      <c r="G16" s="36">
        <v>20162</v>
      </c>
      <c r="H16" s="144" t="s">
        <v>980</v>
      </c>
      <c r="I16" s="231">
        <f t="shared" si="2"/>
        <v>-6822</v>
      </c>
      <c r="J16" s="319">
        <f t="shared" si="3"/>
        <v>-0.33835928975300067</v>
      </c>
    </row>
    <row r="17" spans="1:11" ht="15" customHeight="1">
      <c r="A17" s="59" t="s">
        <v>895</v>
      </c>
      <c r="B17" s="36">
        <v>29675</v>
      </c>
      <c r="C17" s="8" t="s">
        <v>491</v>
      </c>
      <c r="D17" s="8" t="s">
        <v>492</v>
      </c>
      <c r="E17" s="31" t="s">
        <v>194</v>
      </c>
      <c r="F17" s="1" t="s">
        <v>895</v>
      </c>
      <c r="G17" s="36">
        <v>29403</v>
      </c>
      <c r="H17" s="144" t="s">
        <v>708</v>
      </c>
      <c r="I17" s="231">
        <f t="shared" si="2"/>
        <v>272</v>
      </c>
      <c r="J17" s="319">
        <f t="shared" si="3"/>
        <v>9.2507567255042389E-3</v>
      </c>
    </row>
    <row r="18" spans="1:11" ht="15" customHeight="1">
      <c r="A18" s="59" t="s">
        <v>896</v>
      </c>
      <c r="B18" s="36">
        <v>30299</v>
      </c>
      <c r="C18" s="8" t="s">
        <v>493</v>
      </c>
      <c r="D18" s="8" t="s">
        <v>494</v>
      </c>
      <c r="E18" s="31" t="s">
        <v>194</v>
      </c>
      <c r="F18" s="1" t="s">
        <v>896</v>
      </c>
      <c r="G18" s="36">
        <v>32677</v>
      </c>
      <c r="H18" s="144" t="s">
        <v>977</v>
      </c>
      <c r="I18" s="231">
        <f t="shared" si="2"/>
        <v>-2378</v>
      </c>
      <c r="J18" s="319">
        <f t="shared" si="3"/>
        <v>-7.2772898368883343E-2</v>
      </c>
    </row>
    <row r="19" spans="1:11" ht="15" customHeight="1">
      <c r="A19" s="59" t="s">
        <v>897</v>
      </c>
      <c r="B19" s="36">
        <v>8927</v>
      </c>
      <c r="C19" s="8" t="s">
        <v>495</v>
      </c>
      <c r="D19" s="8" t="s">
        <v>253</v>
      </c>
      <c r="E19" s="31" t="s">
        <v>191</v>
      </c>
      <c r="F19" s="1" t="s">
        <v>897</v>
      </c>
      <c r="G19" s="36">
        <v>9217</v>
      </c>
      <c r="H19" s="144" t="s">
        <v>16</v>
      </c>
      <c r="I19" s="231">
        <f t="shared" si="2"/>
        <v>-290</v>
      </c>
      <c r="J19" s="319">
        <f t="shared" si="3"/>
        <v>-3.1463599869805847E-2</v>
      </c>
    </row>
    <row r="20" spans="1:11" ht="15" customHeight="1">
      <c r="A20" s="59" t="s">
        <v>898</v>
      </c>
      <c r="B20" s="36">
        <v>10689</v>
      </c>
      <c r="C20" s="8" t="s">
        <v>496</v>
      </c>
      <c r="D20" s="8" t="s">
        <v>67</v>
      </c>
      <c r="E20" s="31" t="s">
        <v>51</v>
      </c>
      <c r="F20" s="1" t="s">
        <v>898</v>
      </c>
      <c r="G20" s="36">
        <v>10232</v>
      </c>
      <c r="H20" s="166" t="s">
        <v>1019</v>
      </c>
      <c r="I20" s="231">
        <f t="shared" si="2"/>
        <v>457</v>
      </c>
      <c r="J20" s="319">
        <f t="shared" si="3"/>
        <v>4.4663799843627894E-2</v>
      </c>
    </row>
    <row r="21" spans="1:11" ht="15" customHeight="1">
      <c r="A21" s="59" t="s">
        <v>899</v>
      </c>
      <c r="B21" s="36">
        <v>5352</v>
      </c>
      <c r="C21" s="8" t="s">
        <v>497</v>
      </c>
      <c r="D21" s="8" t="s">
        <v>209</v>
      </c>
      <c r="E21" s="31" t="s">
        <v>32</v>
      </c>
      <c r="F21" s="1" t="s">
        <v>899</v>
      </c>
      <c r="G21" s="36">
        <v>5514</v>
      </c>
      <c r="H21" s="144" t="s">
        <v>1022</v>
      </c>
      <c r="I21" s="231">
        <f t="shared" si="2"/>
        <v>-162</v>
      </c>
      <c r="J21" s="319">
        <f t="shared" si="3"/>
        <v>-2.9379760609357986E-2</v>
      </c>
    </row>
    <row r="22" spans="1:11" ht="6" customHeight="1">
      <c r="A22" s="59"/>
      <c r="B22" s="36"/>
      <c r="C22" s="8"/>
      <c r="D22" s="8"/>
      <c r="E22" s="31"/>
      <c r="F22" s="1"/>
      <c r="G22" s="36"/>
      <c r="H22" s="145"/>
      <c r="I22" s="231"/>
      <c r="J22" s="319"/>
    </row>
    <row r="23" spans="1:11" ht="15" customHeight="1">
      <c r="A23" s="59" t="s">
        <v>900</v>
      </c>
      <c r="B23" s="89" t="s">
        <v>6</v>
      </c>
      <c r="C23" s="8" t="s">
        <v>6</v>
      </c>
      <c r="D23" s="8" t="s">
        <v>498</v>
      </c>
      <c r="E23" s="31" t="s">
        <v>364</v>
      </c>
      <c r="F23" s="1" t="s">
        <v>900</v>
      </c>
      <c r="G23" s="89" t="s">
        <v>6</v>
      </c>
      <c r="H23" s="47">
        <v>0.76400000000000001</v>
      </c>
      <c r="I23" s="340" t="s">
        <v>6</v>
      </c>
      <c r="J23" s="319">
        <f>D23-H23</f>
        <v>6.3999999999999946E-2</v>
      </c>
    </row>
    <row r="24" spans="1:11" ht="15" customHeight="1">
      <c r="A24" s="59" t="s">
        <v>901</v>
      </c>
      <c r="B24" s="89" t="s">
        <v>6</v>
      </c>
      <c r="C24" s="8" t="s">
        <v>6</v>
      </c>
      <c r="D24" s="8" t="s">
        <v>215</v>
      </c>
      <c r="E24" s="31" t="s">
        <v>51</v>
      </c>
      <c r="F24" s="1" t="s">
        <v>901</v>
      </c>
      <c r="G24" s="89" t="s">
        <v>6</v>
      </c>
      <c r="H24" s="47">
        <v>0.13800000000000001</v>
      </c>
      <c r="I24" s="340" t="s">
        <v>6</v>
      </c>
      <c r="J24" s="319">
        <f>D24-H24</f>
        <v>1.7999999999999988E-2</v>
      </c>
    </row>
    <row r="25" spans="1:11" ht="15" customHeight="1">
      <c r="A25" s="59"/>
      <c r="B25" s="89"/>
      <c r="C25" s="8"/>
      <c r="D25" s="8"/>
      <c r="E25" s="31"/>
      <c r="F25" s="1"/>
      <c r="G25" s="89"/>
      <c r="H25" s="294"/>
      <c r="I25" s="231"/>
      <c r="J25" s="319"/>
    </row>
    <row r="26" spans="1:11" ht="15" customHeight="1">
      <c r="A26" s="64" t="s">
        <v>126</v>
      </c>
      <c r="B26" s="35" t="s">
        <v>5</v>
      </c>
      <c r="C26" s="24" t="s">
        <v>5</v>
      </c>
      <c r="D26" s="24" t="s">
        <v>5</v>
      </c>
      <c r="E26" s="33" t="s">
        <v>5</v>
      </c>
      <c r="F26" s="27" t="s">
        <v>126</v>
      </c>
      <c r="G26" s="35" t="s">
        <v>5</v>
      </c>
      <c r="H26" s="143" t="s">
        <v>5</v>
      </c>
      <c r="I26" s="155"/>
      <c r="J26" s="290"/>
      <c r="K26" s="23"/>
    </row>
    <row r="27" spans="1:11" ht="15" customHeight="1">
      <c r="A27" s="59" t="s">
        <v>995</v>
      </c>
      <c r="B27" s="36">
        <v>144814</v>
      </c>
      <c r="C27" s="8" t="s">
        <v>532</v>
      </c>
      <c r="D27" s="7">
        <v>1</v>
      </c>
      <c r="E27" s="31" t="s">
        <v>6</v>
      </c>
      <c r="F27" s="1" t="s">
        <v>907</v>
      </c>
      <c r="G27" s="36">
        <v>169900</v>
      </c>
      <c r="H27" s="166" t="s">
        <v>1007</v>
      </c>
      <c r="I27" s="231">
        <f t="shared" ref="I27:I38" si="4">IF(ISNUMBER(G27),B27-G27,"")</f>
        <v>-25086</v>
      </c>
      <c r="J27" s="319">
        <f t="shared" ref="J27:J38" si="5">IF(ISNUMBER(I27),B27/G27-1,"")</f>
        <v>-0.14765155974102417</v>
      </c>
    </row>
    <row r="28" spans="1:11" ht="15" customHeight="1">
      <c r="A28" s="59" t="s">
        <v>128</v>
      </c>
      <c r="B28" s="36">
        <v>126868</v>
      </c>
      <c r="C28" s="8" t="s">
        <v>533</v>
      </c>
      <c r="D28" s="8" t="s">
        <v>534</v>
      </c>
      <c r="E28" s="31" t="s">
        <v>272</v>
      </c>
      <c r="F28" s="1" t="s">
        <v>924</v>
      </c>
      <c r="G28" s="36">
        <v>146416</v>
      </c>
      <c r="H28" s="144" t="s">
        <v>1023</v>
      </c>
      <c r="I28" s="231">
        <f t="shared" si="4"/>
        <v>-19548</v>
      </c>
      <c r="J28" s="319">
        <f t="shared" si="5"/>
        <v>-0.13350999890722326</v>
      </c>
    </row>
    <row r="29" spans="1:11">
      <c r="A29" s="59" t="s">
        <v>131</v>
      </c>
      <c r="B29" s="36">
        <v>17946</v>
      </c>
      <c r="C29" s="8" t="s">
        <v>535</v>
      </c>
      <c r="D29" s="8" t="s">
        <v>160</v>
      </c>
      <c r="E29" s="31" t="s">
        <v>272</v>
      </c>
      <c r="F29" s="1" t="s">
        <v>925</v>
      </c>
      <c r="G29" s="36">
        <v>23484</v>
      </c>
      <c r="H29" s="144" t="s">
        <v>991</v>
      </c>
      <c r="I29" s="231">
        <f t="shared" si="4"/>
        <v>-5538</v>
      </c>
      <c r="J29" s="319">
        <f t="shared" si="5"/>
        <v>-0.2358201328564129</v>
      </c>
    </row>
    <row r="30" spans="1:11" ht="15" customHeight="1">
      <c r="A30" s="59" t="s">
        <v>134</v>
      </c>
      <c r="B30" s="36">
        <v>2861</v>
      </c>
      <c r="C30" s="8" t="s">
        <v>163</v>
      </c>
      <c r="D30" s="8" t="s">
        <v>324</v>
      </c>
      <c r="E30" s="31" t="s">
        <v>48</v>
      </c>
      <c r="F30" s="1" t="s">
        <v>134</v>
      </c>
      <c r="G30" s="36">
        <v>5476</v>
      </c>
      <c r="H30" s="144" t="s">
        <v>216</v>
      </c>
      <c r="I30" s="231">
        <f t="shared" si="4"/>
        <v>-2615</v>
      </c>
      <c r="J30" s="319">
        <f t="shared" si="5"/>
        <v>-0.47753834915997073</v>
      </c>
    </row>
    <row r="31" spans="1:11" ht="15" customHeight="1">
      <c r="A31" s="59" t="s">
        <v>137</v>
      </c>
      <c r="B31" s="36">
        <v>8731</v>
      </c>
      <c r="C31" s="8" t="s">
        <v>536</v>
      </c>
      <c r="D31" s="8" t="s">
        <v>537</v>
      </c>
      <c r="E31" s="31" t="s">
        <v>32</v>
      </c>
      <c r="F31" s="1" t="s">
        <v>926</v>
      </c>
      <c r="G31" s="36">
        <v>13932</v>
      </c>
      <c r="H31" s="144" t="s">
        <v>29</v>
      </c>
      <c r="I31" s="231">
        <f t="shared" si="4"/>
        <v>-5201</v>
      </c>
      <c r="J31" s="319">
        <f t="shared" si="5"/>
        <v>-0.37331323571633646</v>
      </c>
    </row>
    <row r="32" spans="1:11" ht="15" customHeight="1">
      <c r="A32" s="59" t="s">
        <v>134</v>
      </c>
      <c r="B32" s="36">
        <v>1269</v>
      </c>
      <c r="C32" s="8" t="s">
        <v>538</v>
      </c>
      <c r="D32" s="8" t="s">
        <v>154</v>
      </c>
      <c r="E32" s="31" t="s">
        <v>9</v>
      </c>
      <c r="F32" s="1" t="s">
        <v>927</v>
      </c>
      <c r="G32" s="36">
        <v>3567</v>
      </c>
      <c r="H32" s="144" t="s">
        <v>24</v>
      </c>
      <c r="I32" s="231">
        <f t="shared" si="4"/>
        <v>-2298</v>
      </c>
      <c r="J32" s="319">
        <f t="shared" si="5"/>
        <v>-0.64423885618166521</v>
      </c>
    </row>
    <row r="33" spans="1:11" ht="15" customHeight="1">
      <c r="A33" s="59" t="s">
        <v>142</v>
      </c>
      <c r="B33" s="36">
        <v>1495</v>
      </c>
      <c r="C33" s="8" t="s">
        <v>539</v>
      </c>
      <c r="D33" s="8" t="s">
        <v>310</v>
      </c>
      <c r="E33" s="31" t="s">
        <v>9</v>
      </c>
      <c r="F33" s="1" t="s">
        <v>928</v>
      </c>
      <c r="G33" s="36">
        <v>2243</v>
      </c>
      <c r="H33" s="144" t="s">
        <v>87</v>
      </c>
      <c r="I33" s="231">
        <f t="shared" si="4"/>
        <v>-748</v>
      </c>
      <c r="J33" s="319">
        <f t="shared" si="5"/>
        <v>-0.33348194382523411</v>
      </c>
    </row>
    <row r="34" spans="1:11" ht="15" customHeight="1">
      <c r="A34" s="59" t="s">
        <v>134</v>
      </c>
      <c r="B34" s="195">
        <v>244</v>
      </c>
      <c r="C34" s="8" t="s">
        <v>540</v>
      </c>
      <c r="D34" s="8" t="s">
        <v>231</v>
      </c>
      <c r="E34" s="31" t="s">
        <v>7</v>
      </c>
      <c r="F34" s="1" t="s">
        <v>927</v>
      </c>
      <c r="G34" s="195">
        <v>373</v>
      </c>
      <c r="H34" s="144" t="s">
        <v>231</v>
      </c>
      <c r="I34" s="231">
        <f t="shared" si="4"/>
        <v>-129</v>
      </c>
      <c r="J34" s="319">
        <f t="shared" si="5"/>
        <v>-0.34584450402144773</v>
      </c>
    </row>
    <row r="35" spans="1:11" ht="15" customHeight="1">
      <c r="A35" s="59" t="s">
        <v>147</v>
      </c>
      <c r="B35" s="195">
        <v>985</v>
      </c>
      <c r="C35" s="8" t="s">
        <v>541</v>
      </c>
      <c r="D35" s="8" t="s">
        <v>121</v>
      </c>
      <c r="E35" s="31" t="s">
        <v>48</v>
      </c>
      <c r="F35" s="1" t="s">
        <v>929</v>
      </c>
      <c r="G35" s="195">
        <v>772</v>
      </c>
      <c r="H35" s="144" t="s">
        <v>302</v>
      </c>
      <c r="I35" s="231">
        <f t="shared" si="4"/>
        <v>213</v>
      </c>
      <c r="J35" s="319">
        <f t="shared" si="5"/>
        <v>0.27590673575129543</v>
      </c>
    </row>
    <row r="36" spans="1:11" ht="15" customHeight="1">
      <c r="A36" s="59" t="s">
        <v>134</v>
      </c>
      <c r="B36" s="195">
        <v>451</v>
      </c>
      <c r="C36" s="8" t="s">
        <v>542</v>
      </c>
      <c r="D36" s="8" t="s">
        <v>156</v>
      </c>
      <c r="E36" s="31" t="s">
        <v>9</v>
      </c>
      <c r="F36" s="3" t="s">
        <v>927</v>
      </c>
      <c r="G36" s="317">
        <v>273</v>
      </c>
      <c r="H36" s="145" t="s">
        <v>231</v>
      </c>
      <c r="I36" s="231">
        <f t="shared" si="4"/>
        <v>178</v>
      </c>
      <c r="J36" s="319">
        <f t="shared" si="5"/>
        <v>0.65201465201465192</v>
      </c>
    </row>
    <row r="37" spans="1:11" ht="15" customHeight="1">
      <c r="A37" s="59" t="s">
        <v>152</v>
      </c>
      <c r="B37" s="36">
        <v>6735</v>
      </c>
      <c r="C37" s="8" t="s">
        <v>543</v>
      </c>
      <c r="D37" s="8" t="s">
        <v>544</v>
      </c>
      <c r="E37" s="31" t="s">
        <v>32</v>
      </c>
      <c r="F37" s="183"/>
      <c r="G37" s="36">
        <v>6537</v>
      </c>
      <c r="H37" s="295">
        <v>3.8475573866980577E-2</v>
      </c>
      <c r="I37" s="231">
        <f t="shared" si="4"/>
        <v>198</v>
      </c>
      <c r="J37" s="319">
        <f t="shared" si="5"/>
        <v>3.0289123451124444E-2</v>
      </c>
    </row>
    <row r="38" spans="1:11" ht="15" customHeight="1">
      <c r="A38" s="59" t="s">
        <v>134</v>
      </c>
      <c r="B38" s="195">
        <v>897</v>
      </c>
      <c r="C38" s="8" t="s">
        <v>545</v>
      </c>
      <c r="D38" s="8" t="s">
        <v>219</v>
      </c>
      <c r="E38" s="31" t="s">
        <v>9</v>
      </c>
      <c r="F38" s="183"/>
      <c r="G38" s="36">
        <v>1263</v>
      </c>
      <c r="H38" s="148">
        <v>7.4337845791642146E-3</v>
      </c>
      <c r="I38" s="231">
        <f t="shared" si="4"/>
        <v>-366</v>
      </c>
      <c r="J38" s="319">
        <f t="shared" si="5"/>
        <v>-0.2897862232779097</v>
      </c>
    </row>
    <row r="39" spans="1:11" ht="15" customHeight="1">
      <c r="A39" s="59"/>
      <c r="B39" s="195"/>
      <c r="C39" s="8"/>
      <c r="D39" s="8"/>
      <c r="E39" s="31"/>
      <c r="F39" s="90"/>
      <c r="G39" s="341"/>
      <c r="H39" s="342"/>
      <c r="I39" s="231"/>
      <c r="J39" s="319"/>
    </row>
    <row r="40" spans="1:11" ht="15" customHeight="1">
      <c r="A40" s="64" t="s">
        <v>17</v>
      </c>
      <c r="B40" s="35" t="s">
        <v>5</v>
      </c>
      <c r="C40" s="24" t="s">
        <v>5</v>
      </c>
      <c r="D40" s="24" t="s">
        <v>5</v>
      </c>
      <c r="E40" s="33" t="s">
        <v>5</v>
      </c>
      <c r="F40" s="26" t="s">
        <v>17</v>
      </c>
      <c r="G40" s="251" t="s">
        <v>5</v>
      </c>
      <c r="H40" s="308" t="s">
        <v>5</v>
      </c>
      <c r="I40" s="93" t="str">
        <f t="shared" ref="I40:I52" si="6">IF(ISNUMBER(G40),B40-G40,"")</f>
        <v/>
      </c>
      <c r="J40" s="191" t="str">
        <f t="shared" ref="J40:J52" si="7">IF(ISNUMBER(I40),B40/G40-1,"")</f>
        <v/>
      </c>
      <c r="K40" s="23"/>
    </row>
    <row r="41" spans="1:11" ht="15" customHeight="1">
      <c r="A41" s="59" t="s">
        <v>996</v>
      </c>
      <c r="B41" s="36">
        <v>60987</v>
      </c>
      <c r="C41" s="8" t="s">
        <v>444</v>
      </c>
      <c r="D41" s="7">
        <v>1</v>
      </c>
      <c r="E41" s="31" t="s">
        <v>6</v>
      </c>
      <c r="F41" s="1" t="s">
        <v>996</v>
      </c>
      <c r="G41" s="36">
        <v>68033</v>
      </c>
      <c r="H41" s="47">
        <v>1</v>
      </c>
      <c r="I41" s="231">
        <f t="shared" si="6"/>
        <v>-7046</v>
      </c>
      <c r="J41" s="319">
        <f t="shared" si="7"/>
        <v>-0.10356738641541607</v>
      </c>
    </row>
    <row r="42" spans="1:11" ht="15" customHeight="1">
      <c r="A42" s="59" t="s">
        <v>1139</v>
      </c>
      <c r="B42" s="36">
        <v>24421</v>
      </c>
      <c r="C42" s="8" t="s">
        <v>445</v>
      </c>
      <c r="D42" s="8" t="s">
        <v>446</v>
      </c>
      <c r="E42" s="31" t="s">
        <v>360</v>
      </c>
      <c r="F42" s="1" t="s">
        <v>19</v>
      </c>
      <c r="G42" s="36">
        <v>25009</v>
      </c>
      <c r="H42" s="47">
        <f>(G42/$G$41)</f>
        <v>0.36760101715344023</v>
      </c>
      <c r="I42" s="231">
        <f t="shared" si="6"/>
        <v>-588</v>
      </c>
      <c r="J42" s="319">
        <f t="shared" si="7"/>
        <v>-2.3511535847095089E-2</v>
      </c>
    </row>
    <row r="43" spans="1:11" ht="15" customHeight="1">
      <c r="A43" s="59" t="s">
        <v>1135</v>
      </c>
      <c r="B43" s="36">
        <v>24592</v>
      </c>
      <c r="C43" s="8" t="s">
        <v>447</v>
      </c>
      <c r="D43" s="8" t="s">
        <v>439</v>
      </c>
      <c r="E43" s="31" t="s">
        <v>438</v>
      </c>
      <c r="F43" s="1" t="s">
        <v>20</v>
      </c>
      <c r="G43" s="36">
        <f>32500-2125</f>
        <v>30375</v>
      </c>
      <c r="H43" s="47">
        <f>(G43/$G$41)</f>
        <v>0.44647450501962282</v>
      </c>
      <c r="I43" s="231">
        <f t="shared" si="6"/>
        <v>-5783</v>
      </c>
      <c r="J43" s="319">
        <f t="shared" si="7"/>
        <v>-0.1903868312757202</v>
      </c>
    </row>
    <row r="44" spans="1:11" ht="15" customHeight="1">
      <c r="A44" s="59" t="s">
        <v>1136</v>
      </c>
      <c r="B44" s="36">
        <v>1573</v>
      </c>
      <c r="C44" s="8" t="s">
        <v>448</v>
      </c>
      <c r="D44" s="8" t="s">
        <v>218</v>
      </c>
      <c r="E44" s="31" t="s">
        <v>32</v>
      </c>
      <c r="F44" s="1" t="s">
        <v>21</v>
      </c>
      <c r="G44" s="36">
        <v>2125</v>
      </c>
      <c r="H44" s="47">
        <f>(G44/$G$41)</f>
        <v>3.1234841914953036E-2</v>
      </c>
      <c r="I44" s="231">
        <f t="shared" si="6"/>
        <v>-552</v>
      </c>
      <c r="J44" s="319">
        <f t="shared" si="7"/>
        <v>-0.2597647058823529</v>
      </c>
    </row>
    <row r="45" spans="1:11" ht="15" customHeight="1">
      <c r="A45" s="59" t="s">
        <v>1137</v>
      </c>
      <c r="B45" s="36">
        <v>1812</v>
      </c>
      <c r="C45" s="8" t="s">
        <v>449</v>
      </c>
      <c r="D45" s="8" t="s">
        <v>212</v>
      </c>
      <c r="E45" s="31" t="s">
        <v>32</v>
      </c>
      <c r="F45" s="1" t="s">
        <v>23</v>
      </c>
      <c r="G45" s="36">
        <v>1609</v>
      </c>
      <c r="H45" s="47">
        <f>(G45/$G$41)</f>
        <v>2.3650287360545617E-2</v>
      </c>
      <c r="I45" s="231">
        <f t="shared" si="6"/>
        <v>203</v>
      </c>
      <c r="J45" s="319">
        <f t="shared" si="7"/>
        <v>0.12616532007458048</v>
      </c>
    </row>
    <row r="46" spans="1:11" ht="15" customHeight="1">
      <c r="A46" s="59" t="s">
        <v>1138</v>
      </c>
      <c r="B46" s="36">
        <v>8589</v>
      </c>
      <c r="C46" s="8" t="s">
        <v>450</v>
      </c>
      <c r="D46" s="8" t="s">
        <v>271</v>
      </c>
      <c r="E46" s="31" t="s">
        <v>194</v>
      </c>
      <c r="F46" s="1" t="s">
        <v>25</v>
      </c>
      <c r="G46" s="36">
        <v>8915</v>
      </c>
      <c r="H46" s="47">
        <f>(G46/$G$41)</f>
        <v>0.13103934855143828</v>
      </c>
      <c r="I46" s="231">
        <f t="shared" si="6"/>
        <v>-326</v>
      </c>
      <c r="J46" s="319">
        <f t="shared" si="7"/>
        <v>-3.656758272574312E-2</v>
      </c>
    </row>
    <row r="47" spans="1:11" ht="15" customHeight="1">
      <c r="A47" s="59" t="s">
        <v>997</v>
      </c>
      <c r="B47" s="36">
        <v>64935</v>
      </c>
      <c r="C47" s="8" t="s">
        <v>451</v>
      </c>
      <c r="D47" s="403" t="s">
        <v>1007</v>
      </c>
      <c r="E47" s="31" t="s">
        <v>6</v>
      </c>
      <c r="F47" s="1" t="s">
        <v>997</v>
      </c>
      <c r="G47" s="36">
        <v>73209</v>
      </c>
      <c r="H47" s="47">
        <v>1</v>
      </c>
      <c r="I47" s="231">
        <f t="shared" si="6"/>
        <v>-8274</v>
      </c>
      <c r="J47" s="319">
        <f t="shared" si="7"/>
        <v>-0.11301889111994423</v>
      </c>
    </row>
    <row r="48" spans="1:11" ht="15" customHeight="1">
      <c r="A48" s="59" t="s">
        <v>1139</v>
      </c>
      <c r="B48" s="36">
        <v>20970</v>
      </c>
      <c r="C48" s="8" t="s">
        <v>452</v>
      </c>
      <c r="D48" s="8" t="s">
        <v>453</v>
      </c>
      <c r="E48" s="31" t="s">
        <v>281</v>
      </c>
      <c r="F48" s="1" t="s">
        <v>19</v>
      </c>
      <c r="G48" s="36">
        <v>20784</v>
      </c>
      <c r="H48" s="295">
        <f>G48/$G$47</f>
        <v>0.28389952055075196</v>
      </c>
      <c r="I48" s="231">
        <f t="shared" si="6"/>
        <v>186</v>
      </c>
      <c r="J48" s="319">
        <f t="shared" si="7"/>
        <v>8.9491916859123499E-3</v>
      </c>
    </row>
    <row r="49" spans="1:11" ht="15" customHeight="1">
      <c r="A49" s="59" t="s">
        <v>1135</v>
      </c>
      <c r="B49" s="36">
        <v>25517</v>
      </c>
      <c r="C49" s="8" t="s">
        <v>454</v>
      </c>
      <c r="D49" s="8" t="s">
        <v>455</v>
      </c>
      <c r="E49" s="31" t="s">
        <v>368</v>
      </c>
      <c r="F49" s="1" t="s">
        <v>20</v>
      </c>
      <c r="G49" s="36">
        <f>33591-2965</f>
        <v>30626</v>
      </c>
      <c r="H49" s="295">
        <f>G49/$G$47</f>
        <v>0.41833654332117637</v>
      </c>
      <c r="I49" s="231">
        <f t="shared" si="6"/>
        <v>-5109</v>
      </c>
      <c r="J49" s="319">
        <f t="shared" si="7"/>
        <v>-0.16681904264350556</v>
      </c>
    </row>
    <row r="50" spans="1:11" ht="15" customHeight="1">
      <c r="A50" s="59" t="s">
        <v>1136</v>
      </c>
      <c r="B50" s="36">
        <v>2578</v>
      </c>
      <c r="C50" s="8" t="s">
        <v>456</v>
      </c>
      <c r="D50" s="8" t="s">
        <v>457</v>
      </c>
      <c r="E50" s="31" t="s">
        <v>191</v>
      </c>
      <c r="F50" s="1" t="s">
        <v>21</v>
      </c>
      <c r="G50" s="36">
        <v>2965</v>
      </c>
      <c r="H50" s="295">
        <f>G50/$G$47</f>
        <v>4.050048491305714E-2</v>
      </c>
      <c r="I50" s="231">
        <f t="shared" si="6"/>
        <v>-387</v>
      </c>
      <c r="J50" s="319">
        <f t="shared" si="7"/>
        <v>-0.13052276559865095</v>
      </c>
    </row>
    <row r="51" spans="1:11" ht="15" customHeight="1">
      <c r="A51" s="59" t="s">
        <v>1137</v>
      </c>
      <c r="B51" s="36">
        <v>4987</v>
      </c>
      <c r="C51" s="8" t="s">
        <v>458</v>
      </c>
      <c r="D51" s="8" t="s">
        <v>74</v>
      </c>
      <c r="E51" s="31" t="s">
        <v>191</v>
      </c>
      <c r="F51" s="1" t="s">
        <v>23</v>
      </c>
      <c r="G51" s="36">
        <v>5803</v>
      </c>
      <c r="H51" s="295">
        <f>G51/$G$47</f>
        <v>7.9266210438607279E-2</v>
      </c>
      <c r="I51" s="231">
        <f t="shared" si="6"/>
        <v>-816</v>
      </c>
      <c r="J51" s="319">
        <f t="shared" si="7"/>
        <v>-0.14061692228157852</v>
      </c>
    </row>
    <row r="52" spans="1:11" ht="15" customHeight="1">
      <c r="A52" s="59" t="s">
        <v>1138</v>
      </c>
      <c r="B52" s="36">
        <v>10883</v>
      </c>
      <c r="C52" s="8" t="s">
        <v>459</v>
      </c>
      <c r="D52" s="7" t="s">
        <v>1142</v>
      </c>
      <c r="E52" s="31" t="s">
        <v>194</v>
      </c>
      <c r="F52" s="1" t="s">
        <v>25</v>
      </c>
      <c r="G52" s="36">
        <v>13031</v>
      </c>
      <c r="H52" s="148">
        <f>G52/$G$47</f>
        <v>0.17799724077640727</v>
      </c>
      <c r="I52" s="231">
        <f t="shared" si="6"/>
        <v>-2148</v>
      </c>
      <c r="J52" s="319">
        <f t="shared" si="7"/>
        <v>-0.1648376947279564</v>
      </c>
    </row>
    <row r="53" spans="1:11" ht="15" customHeight="1">
      <c r="A53" s="59"/>
      <c r="B53" s="36"/>
      <c r="C53" s="8"/>
      <c r="D53" s="7"/>
      <c r="E53" s="31"/>
      <c r="F53" s="1"/>
      <c r="G53" s="341"/>
      <c r="H53" s="342"/>
      <c r="I53" s="231"/>
      <c r="J53" s="319"/>
    </row>
    <row r="54" spans="1:11" ht="15" customHeight="1">
      <c r="A54" s="64" t="s">
        <v>33</v>
      </c>
      <c r="B54" s="35" t="s">
        <v>5</v>
      </c>
      <c r="C54" s="24" t="s">
        <v>5</v>
      </c>
      <c r="D54" s="24" t="s">
        <v>5</v>
      </c>
      <c r="E54" s="33" t="s">
        <v>5</v>
      </c>
      <c r="F54" s="27" t="s">
        <v>902</v>
      </c>
      <c r="G54" s="251" t="s">
        <v>5</v>
      </c>
      <c r="H54" s="308" t="s">
        <v>5</v>
      </c>
      <c r="I54" s="93" t="str">
        <f>IF(ISNUMBER(G54),B54-G54,"")</f>
        <v/>
      </c>
      <c r="J54" s="327" t="str">
        <f>IF(ISNUMBER(I54),B54/G54-1,"")</f>
        <v/>
      </c>
      <c r="K54" s="23"/>
    </row>
    <row r="55" spans="1:11" ht="15" customHeight="1">
      <c r="A55" s="59" t="s">
        <v>998</v>
      </c>
      <c r="B55" s="36">
        <v>5673</v>
      </c>
      <c r="C55" s="8" t="s">
        <v>460</v>
      </c>
      <c r="D55" s="403" t="s">
        <v>1007</v>
      </c>
      <c r="E55" s="31" t="s">
        <v>6</v>
      </c>
      <c r="F55" s="1" t="s">
        <v>903</v>
      </c>
      <c r="G55" s="86">
        <v>6011</v>
      </c>
      <c r="H55" s="339" t="s">
        <v>1007</v>
      </c>
      <c r="I55" s="231">
        <f>IF(ISNUMBER(G55),B55-G55,"")</f>
        <v>-338</v>
      </c>
      <c r="J55" s="319">
        <f>IF(ISNUMBER(I55),B55/G55-1,"")</f>
        <v>-5.6230244551655262E-2</v>
      </c>
    </row>
    <row r="56" spans="1:11" ht="15" customHeight="1">
      <c r="A56" s="59" t="s">
        <v>35</v>
      </c>
      <c r="B56" s="36">
        <v>2982</v>
      </c>
      <c r="C56" s="8" t="s">
        <v>461</v>
      </c>
      <c r="D56" s="8" t="s">
        <v>462</v>
      </c>
      <c r="E56" s="31" t="s">
        <v>463</v>
      </c>
      <c r="F56" s="338" t="s">
        <v>904</v>
      </c>
      <c r="G56" s="337">
        <v>2974</v>
      </c>
      <c r="H56" s="336" t="s">
        <v>1024</v>
      </c>
      <c r="I56" s="231">
        <f>IF(ISNUMBER(G56),B56-G56,"")</f>
        <v>8</v>
      </c>
      <c r="J56" s="319">
        <f>IF(ISNUMBER(I56),B56/G56-1,"")</f>
        <v>2.6899798251514007E-3</v>
      </c>
    </row>
    <row r="57" spans="1:11" ht="15" customHeight="1">
      <c r="A57" s="59" t="s">
        <v>1003</v>
      </c>
      <c r="B57" s="89" t="s">
        <v>5</v>
      </c>
      <c r="C57" s="8" t="s">
        <v>5</v>
      </c>
      <c r="D57" s="8" t="s">
        <v>5</v>
      </c>
      <c r="E57" s="110" t="s">
        <v>5</v>
      </c>
      <c r="F57" s="158"/>
      <c r="G57" s="335"/>
      <c r="H57" s="334"/>
      <c r="I57" s="333"/>
      <c r="J57" s="332"/>
    </row>
    <row r="58" spans="1:11" ht="15" customHeight="1">
      <c r="A58" s="59" t="s">
        <v>40</v>
      </c>
      <c r="B58" s="195">
        <v>694</v>
      </c>
      <c r="C58" s="8" t="s">
        <v>464</v>
      </c>
      <c r="D58" s="8" t="s">
        <v>465</v>
      </c>
      <c r="E58" s="110" t="s">
        <v>466</v>
      </c>
      <c r="F58" s="158"/>
      <c r="G58" s="331">
        <v>804</v>
      </c>
      <c r="H58" s="448">
        <v>0.13400000000000001</v>
      </c>
      <c r="I58" s="328">
        <f>IF(ISNUMBER(G58),B58-G58,"")</f>
        <v>-110</v>
      </c>
      <c r="J58" s="319">
        <f>IF(ISNUMBER(I58),B58/G58-1,"")</f>
        <v>-0.13681592039800994</v>
      </c>
    </row>
    <row r="59" spans="1:11" ht="15" customHeight="1">
      <c r="A59" s="59" t="s">
        <v>42</v>
      </c>
      <c r="B59" s="195">
        <v>634</v>
      </c>
      <c r="C59" s="8" t="s">
        <v>467</v>
      </c>
      <c r="D59" s="7" t="s">
        <v>468</v>
      </c>
      <c r="E59" s="110" t="s">
        <v>469</v>
      </c>
      <c r="F59" s="158"/>
      <c r="G59" s="330">
        <v>656</v>
      </c>
      <c r="H59" s="329" t="s">
        <v>856</v>
      </c>
      <c r="I59" s="328">
        <f>IF(ISNUMBER(G59),B59-G59,"")</f>
        <v>-22</v>
      </c>
      <c r="J59" s="319">
        <f>IF(ISNUMBER(I59),B59/G59-1,"")</f>
        <v>-3.3536585365853688E-2</v>
      </c>
    </row>
    <row r="60" spans="1:11" ht="15" customHeight="1">
      <c r="A60" s="59" t="s">
        <v>45</v>
      </c>
      <c r="B60" s="195">
        <v>586</v>
      </c>
      <c r="C60" s="8" t="s">
        <v>470</v>
      </c>
      <c r="D60" s="8" t="s">
        <v>471</v>
      </c>
      <c r="E60" s="110" t="s">
        <v>469</v>
      </c>
      <c r="F60" s="158"/>
      <c r="G60" s="330">
        <v>366</v>
      </c>
      <c r="H60" s="329" t="s">
        <v>1012</v>
      </c>
      <c r="I60" s="328">
        <f>IF(ISNUMBER(G60),B60-G60,"")</f>
        <v>220</v>
      </c>
      <c r="J60" s="319">
        <f>IF(ISNUMBER(I60),B60/G60-1,"")</f>
        <v>0.60109289617486339</v>
      </c>
    </row>
    <row r="61" spans="1:11" ht="15" customHeight="1">
      <c r="A61" s="59" t="s">
        <v>47</v>
      </c>
      <c r="B61" s="36">
        <v>1068</v>
      </c>
      <c r="C61" s="8" t="s">
        <v>472</v>
      </c>
      <c r="D61" s="8" t="s">
        <v>473</v>
      </c>
      <c r="E61" s="110" t="s">
        <v>474</v>
      </c>
      <c r="F61" s="158"/>
      <c r="G61" s="161">
        <v>1148</v>
      </c>
      <c r="H61" s="329" t="s">
        <v>159</v>
      </c>
      <c r="I61" s="328">
        <f>IF(ISNUMBER(G61),B61-G61,"")</f>
        <v>-80</v>
      </c>
      <c r="J61" s="319">
        <f>IF(ISNUMBER(I61),B61/G61-1,"")</f>
        <v>-6.9686411149825767E-2</v>
      </c>
    </row>
    <row r="62" spans="1:11" ht="7.5" customHeight="1">
      <c r="A62" s="59"/>
      <c r="B62" s="36"/>
      <c r="C62" s="8"/>
      <c r="D62" s="8"/>
      <c r="E62" s="110"/>
      <c r="F62" s="158"/>
      <c r="G62" s="447"/>
      <c r="H62" s="329"/>
      <c r="I62" s="328"/>
      <c r="J62" s="319"/>
    </row>
    <row r="63" spans="1:11" ht="15" customHeight="1">
      <c r="A63" s="59" t="s">
        <v>1113</v>
      </c>
      <c r="B63" s="36">
        <v>2982</v>
      </c>
      <c r="C63" s="8" t="s">
        <v>461</v>
      </c>
      <c r="D63" s="403" t="s">
        <v>1007</v>
      </c>
      <c r="E63" s="31" t="s">
        <v>6</v>
      </c>
      <c r="F63" s="338" t="s">
        <v>904</v>
      </c>
      <c r="G63" s="337">
        <v>2974</v>
      </c>
      <c r="H63" s="336" t="s">
        <v>1024</v>
      </c>
      <c r="I63" s="231">
        <f>IF(ISNUMBER(G63),B63-G63,"")</f>
        <v>8</v>
      </c>
      <c r="J63" s="319">
        <f>IF(ISNUMBER(I63),B63/G63-1,"")</f>
        <v>2.6899798251514007E-3</v>
      </c>
    </row>
    <row r="64" spans="1:11" ht="15" customHeight="1">
      <c r="A64" s="59" t="s">
        <v>999</v>
      </c>
      <c r="B64" s="36">
        <v>1873</v>
      </c>
      <c r="C64" s="8" t="s">
        <v>475</v>
      </c>
      <c r="D64" s="8" t="s">
        <v>476</v>
      </c>
      <c r="E64" s="110" t="s">
        <v>477</v>
      </c>
      <c r="F64" s="338"/>
      <c r="G64" s="505" t="s">
        <v>1006</v>
      </c>
      <c r="H64" s="506"/>
      <c r="I64" s="506"/>
      <c r="J64" s="507"/>
    </row>
    <row r="65" spans="1:11" ht="15" customHeight="1">
      <c r="A65" s="59" t="s">
        <v>1000</v>
      </c>
      <c r="B65" s="36">
        <v>1752</v>
      </c>
      <c r="C65" s="8" t="s">
        <v>478</v>
      </c>
      <c r="D65" s="8" t="s">
        <v>479</v>
      </c>
      <c r="E65" s="110" t="s">
        <v>480</v>
      </c>
      <c r="F65" s="158"/>
      <c r="G65" s="260"/>
      <c r="H65" s="261"/>
      <c r="I65" s="261"/>
      <c r="J65" s="263"/>
    </row>
    <row r="66" spans="1:11" ht="15" customHeight="1">
      <c r="A66" s="59"/>
      <c r="B66" s="36"/>
      <c r="C66" s="8"/>
      <c r="D66" s="8"/>
      <c r="E66" s="31"/>
      <c r="F66" s="90"/>
      <c r="G66" s="57"/>
      <c r="H66" s="50"/>
      <c r="I66" s="88"/>
      <c r="J66" s="319"/>
    </row>
    <row r="67" spans="1:11" ht="15" customHeight="1">
      <c r="A67" s="64" t="s">
        <v>81</v>
      </c>
      <c r="B67" s="35" t="s">
        <v>5</v>
      </c>
      <c r="C67" s="24" t="s">
        <v>5</v>
      </c>
      <c r="D67" s="24" t="s">
        <v>5</v>
      </c>
      <c r="E67" s="33" t="s">
        <v>5</v>
      </c>
      <c r="F67" s="27" t="s">
        <v>81</v>
      </c>
      <c r="G67" s="162" t="s">
        <v>5</v>
      </c>
      <c r="H67" s="143" t="s">
        <v>5</v>
      </c>
      <c r="I67" s="93" t="str">
        <f>IF(ISNUMBER(G67),B67-G67,"")</f>
        <v/>
      </c>
      <c r="J67" s="327" t="str">
        <f>IF(ISNUMBER(I67),B67/G67-1,"")</f>
        <v/>
      </c>
      <c r="K67" s="23"/>
    </row>
    <row r="68" spans="1:11" ht="15" customHeight="1">
      <c r="A68" s="59" t="s">
        <v>1110</v>
      </c>
      <c r="B68" s="36">
        <v>117823</v>
      </c>
      <c r="C68" s="8" t="s">
        <v>499</v>
      </c>
      <c r="D68" s="9">
        <v>1</v>
      </c>
      <c r="E68" s="31" t="s">
        <v>6</v>
      </c>
      <c r="F68" s="1" t="s">
        <v>905</v>
      </c>
      <c r="G68" s="36">
        <v>131355</v>
      </c>
      <c r="H68" s="166" t="s">
        <v>1007</v>
      </c>
      <c r="I68" s="231">
        <f>IF(ISNUMBER(G68),B68-G68,"")</f>
        <v>-13532</v>
      </c>
      <c r="J68" s="319">
        <f>IF(ISNUMBER(I68),B68/G68-1,"")</f>
        <v>-0.10301853755091162</v>
      </c>
    </row>
    <row r="69" spans="1:11" ht="15" customHeight="1">
      <c r="A69" s="59" t="s">
        <v>906</v>
      </c>
      <c r="B69" s="36">
        <v>14030</v>
      </c>
      <c r="C69" s="8" t="s">
        <v>500</v>
      </c>
      <c r="D69" s="8" t="s">
        <v>501</v>
      </c>
      <c r="E69" s="31" t="s">
        <v>191</v>
      </c>
      <c r="F69" s="1" t="s">
        <v>906</v>
      </c>
      <c r="G69" s="36">
        <v>18781</v>
      </c>
      <c r="H69" s="144" t="s">
        <v>986</v>
      </c>
      <c r="I69" s="231">
        <f>IF(ISNUMBER(G69),B69-G69,"")</f>
        <v>-4751</v>
      </c>
      <c r="J69" s="319">
        <f>IF(ISNUMBER(I69),B69/G69-1,"")</f>
        <v>-0.25296842553644638</v>
      </c>
    </row>
    <row r="70" spans="1:11" ht="15" customHeight="1">
      <c r="A70" s="59"/>
      <c r="B70" s="36"/>
      <c r="C70" s="8"/>
      <c r="D70" s="8"/>
      <c r="E70" s="31"/>
      <c r="F70" s="1"/>
      <c r="G70" s="36"/>
      <c r="H70" s="144"/>
      <c r="I70" s="231"/>
      <c r="J70" s="319"/>
    </row>
    <row r="71" spans="1:11" ht="15" customHeight="1">
      <c r="A71" s="64" t="s">
        <v>909</v>
      </c>
      <c r="B71" s="35" t="s">
        <v>5</v>
      </c>
      <c r="C71" s="24" t="s">
        <v>5</v>
      </c>
      <c r="D71" s="24" t="s">
        <v>5</v>
      </c>
      <c r="E71" s="33" t="s">
        <v>5</v>
      </c>
      <c r="F71" s="27" t="s">
        <v>909</v>
      </c>
      <c r="G71" s="35" t="s">
        <v>5</v>
      </c>
      <c r="H71" s="143" t="s">
        <v>5</v>
      </c>
      <c r="I71" s="298" t="str">
        <f t="shared" ref="I71:I78" si="8">IF(ISNUMBER(G71),B71-G71,"")</f>
        <v/>
      </c>
      <c r="J71" s="327" t="str">
        <f t="shared" ref="J71:J78" si="9">IF(ISNUMBER(I71),B71/G71-1,"")</f>
        <v/>
      </c>
      <c r="K71" s="23"/>
    </row>
    <row r="72" spans="1:11" ht="15" customHeight="1">
      <c r="A72" s="59" t="s">
        <v>1111</v>
      </c>
      <c r="B72" s="36">
        <v>153430</v>
      </c>
      <c r="C72" s="8" t="s">
        <v>503</v>
      </c>
      <c r="D72" s="9">
        <v>1</v>
      </c>
      <c r="E72" s="31" t="s">
        <v>6</v>
      </c>
      <c r="F72" s="1" t="s">
        <v>910</v>
      </c>
      <c r="G72" s="36">
        <v>181167</v>
      </c>
      <c r="H72" s="166" t="s">
        <v>1007</v>
      </c>
      <c r="I72" s="231">
        <f t="shared" si="8"/>
        <v>-27737</v>
      </c>
      <c r="J72" s="319">
        <f t="shared" si="9"/>
        <v>-0.15310183421925627</v>
      </c>
    </row>
    <row r="73" spans="1:11" ht="15" customHeight="1">
      <c r="A73" s="59" t="s">
        <v>106</v>
      </c>
      <c r="B73" s="36">
        <v>150900</v>
      </c>
      <c r="C73" s="8" t="s">
        <v>504</v>
      </c>
      <c r="D73" s="8" t="s">
        <v>505</v>
      </c>
      <c r="E73" s="31" t="s">
        <v>48</v>
      </c>
      <c r="F73" s="1" t="s">
        <v>106</v>
      </c>
      <c r="G73" s="36">
        <v>177107</v>
      </c>
      <c r="H73" s="144" t="s">
        <v>507</v>
      </c>
      <c r="I73" s="231">
        <f t="shared" si="8"/>
        <v>-26207</v>
      </c>
      <c r="J73" s="319">
        <f t="shared" si="9"/>
        <v>-0.14797269447283279</v>
      </c>
    </row>
    <row r="74" spans="1:11" ht="15" customHeight="1">
      <c r="A74" s="59" t="s">
        <v>911</v>
      </c>
      <c r="B74" s="36">
        <v>150130</v>
      </c>
      <c r="C74" s="8" t="s">
        <v>506</v>
      </c>
      <c r="D74" s="8" t="s">
        <v>507</v>
      </c>
      <c r="E74" s="31" t="s">
        <v>48</v>
      </c>
      <c r="F74" s="1" t="s">
        <v>911</v>
      </c>
      <c r="G74" s="36">
        <v>175929</v>
      </c>
      <c r="H74" s="144" t="s">
        <v>987</v>
      </c>
      <c r="I74" s="231">
        <f t="shared" si="8"/>
        <v>-25799</v>
      </c>
      <c r="J74" s="319">
        <f t="shared" si="9"/>
        <v>-0.14664438495074716</v>
      </c>
    </row>
    <row r="75" spans="1:11" ht="15" customHeight="1">
      <c r="A75" s="59" t="s">
        <v>912</v>
      </c>
      <c r="B75" s="36">
        <v>109729</v>
      </c>
      <c r="C75" s="8" t="s">
        <v>508</v>
      </c>
      <c r="D75" s="8" t="s">
        <v>509</v>
      </c>
      <c r="E75" s="31" t="s">
        <v>364</v>
      </c>
      <c r="F75" s="1" t="s">
        <v>912</v>
      </c>
      <c r="G75" s="36">
        <v>125456</v>
      </c>
      <c r="H75" s="144" t="s">
        <v>988</v>
      </c>
      <c r="I75" s="231">
        <f t="shared" si="8"/>
        <v>-15727</v>
      </c>
      <c r="J75" s="319">
        <f t="shared" si="9"/>
        <v>-0.12535869149343193</v>
      </c>
    </row>
    <row r="76" spans="1:11" ht="15" customHeight="1">
      <c r="A76" s="59" t="s">
        <v>908</v>
      </c>
      <c r="B76" s="36">
        <v>40401</v>
      </c>
      <c r="C76" s="8" t="s">
        <v>510</v>
      </c>
      <c r="D76" s="8" t="s">
        <v>511</v>
      </c>
      <c r="E76" s="31" t="s">
        <v>272</v>
      </c>
      <c r="F76" s="1" t="s">
        <v>908</v>
      </c>
      <c r="G76" s="36">
        <v>50473</v>
      </c>
      <c r="H76" s="144" t="s">
        <v>989</v>
      </c>
      <c r="I76" s="231">
        <f t="shared" si="8"/>
        <v>-10072</v>
      </c>
      <c r="J76" s="319">
        <f t="shared" si="9"/>
        <v>-0.19955223584886972</v>
      </c>
    </row>
    <row r="77" spans="1:11">
      <c r="A77" s="235" t="s">
        <v>1002</v>
      </c>
      <c r="B77" s="407">
        <v>770</v>
      </c>
      <c r="C77" s="236" t="s">
        <v>512</v>
      </c>
      <c r="D77" s="236" t="s">
        <v>302</v>
      </c>
      <c r="E77" s="237" t="s">
        <v>7</v>
      </c>
      <c r="F77" s="209" t="s">
        <v>913</v>
      </c>
      <c r="G77" s="208">
        <v>1178</v>
      </c>
      <c r="H77" s="238" t="s">
        <v>121</v>
      </c>
      <c r="I77" s="312">
        <f t="shared" si="8"/>
        <v>-408</v>
      </c>
      <c r="J77" s="358">
        <f t="shared" si="9"/>
        <v>-0.34634974533106966</v>
      </c>
    </row>
    <row r="78" spans="1:11" ht="15" customHeight="1">
      <c r="A78" s="163" t="s">
        <v>1145</v>
      </c>
      <c r="B78" s="86">
        <v>2530</v>
      </c>
      <c r="C78" s="96" t="s">
        <v>513</v>
      </c>
      <c r="D78" s="96" t="s">
        <v>514</v>
      </c>
      <c r="E78" s="98" t="s">
        <v>48</v>
      </c>
      <c r="F78" s="1" t="s">
        <v>107</v>
      </c>
      <c r="G78" s="36">
        <v>4060</v>
      </c>
      <c r="H78" s="144" t="s">
        <v>982</v>
      </c>
      <c r="I78" s="231">
        <f t="shared" si="8"/>
        <v>-1530</v>
      </c>
      <c r="J78" s="319">
        <f t="shared" si="9"/>
        <v>-0.37684729064039413</v>
      </c>
    </row>
    <row r="79" spans="1:11" ht="15" customHeight="1">
      <c r="A79" s="163"/>
      <c r="B79" s="86"/>
      <c r="C79" s="96"/>
      <c r="D79" s="96"/>
      <c r="E79" s="98"/>
      <c r="F79" s="179"/>
      <c r="G79" s="86"/>
      <c r="H79" s="477"/>
      <c r="I79" s="231"/>
      <c r="J79" s="319"/>
    </row>
    <row r="80" spans="1:11" ht="15" customHeight="1">
      <c r="A80" s="465" t="s">
        <v>1114</v>
      </c>
      <c r="B80" s="478" t="s">
        <v>5</v>
      </c>
      <c r="C80" s="466" t="s">
        <v>5</v>
      </c>
      <c r="D80" s="466" t="s">
        <v>5</v>
      </c>
      <c r="E80" s="467" t="s">
        <v>5</v>
      </c>
      <c r="F80" s="475" t="s">
        <v>909</v>
      </c>
      <c r="G80" s="91" t="s">
        <v>5</v>
      </c>
      <c r="H80" s="479" t="s">
        <v>5</v>
      </c>
      <c r="I80" s="273" t="str">
        <f>IF(ISNUMBER(G80),B80-G80,"")</f>
        <v/>
      </c>
      <c r="J80" s="191" t="str">
        <f>IF(ISNUMBER(I80),B80/G80-1,"")</f>
        <v/>
      </c>
      <c r="K80" s="23"/>
    </row>
    <row r="81" spans="1:11" ht="15" customHeight="1">
      <c r="A81" s="163" t="s">
        <v>1112</v>
      </c>
      <c r="B81" s="86">
        <v>2530</v>
      </c>
      <c r="C81" s="96" t="s">
        <v>513</v>
      </c>
      <c r="D81" s="445" t="s">
        <v>1007</v>
      </c>
      <c r="E81" s="98" t="s">
        <v>6</v>
      </c>
      <c r="F81" s="1" t="s">
        <v>107</v>
      </c>
      <c r="G81" s="36">
        <v>4060</v>
      </c>
      <c r="H81" s="144" t="s">
        <v>982</v>
      </c>
      <c r="I81" s="231">
        <f>IF(ISNUMBER(G81),B81-G81,"")</f>
        <v>-1530</v>
      </c>
      <c r="J81" s="319">
        <f>IF(ISNUMBER(I81),B81/G81-1,"")</f>
        <v>-0.37684729064039413</v>
      </c>
    </row>
    <row r="82" spans="1:11" ht="15" customHeight="1">
      <c r="A82" s="164" t="s">
        <v>102</v>
      </c>
      <c r="B82" s="140">
        <v>1369</v>
      </c>
      <c r="C82" s="13" t="s">
        <v>515</v>
      </c>
      <c r="D82" s="13" t="s">
        <v>516</v>
      </c>
      <c r="E82" s="38" t="s">
        <v>517</v>
      </c>
      <c r="F82" s="1" t="s">
        <v>914</v>
      </c>
      <c r="G82" s="36">
        <v>1689</v>
      </c>
      <c r="H82" s="239">
        <f>ROUND(G82/G81,3)</f>
        <v>0.41599999999999998</v>
      </c>
      <c r="I82" s="231">
        <f>IF(ISNUMBER(G82),B82-G82,"")</f>
        <v>-320</v>
      </c>
      <c r="J82" s="319">
        <f>IF(ISNUMBER(I82),B82/G82-1,"")</f>
        <v>-0.18946121965660156</v>
      </c>
    </row>
    <row r="83" spans="1:11" ht="15" customHeight="1">
      <c r="A83" s="59" t="s">
        <v>104</v>
      </c>
      <c r="B83" s="36">
        <v>1161</v>
      </c>
      <c r="C83" s="8" t="s">
        <v>518</v>
      </c>
      <c r="D83" s="8" t="s">
        <v>519</v>
      </c>
      <c r="E83" s="31" t="s">
        <v>517</v>
      </c>
      <c r="F83" s="1" t="s">
        <v>915</v>
      </c>
      <c r="G83" s="36">
        <v>2371</v>
      </c>
      <c r="H83" s="239">
        <f>ROUND(G83/G81,3)</f>
        <v>0.58399999999999996</v>
      </c>
      <c r="I83" s="231">
        <f>IF(ISNUMBER(G83),B83-G83,"")</f>
        <v>-1210</v>
      </c>
      <c r="J83" s="319">
        <f>IF(ISNUMBER(I83),B83/G83-1,"")</f>
        <v>-0.5103331927456769</v>
      </c>
    </row>
    <row r="84" spans="1:11" ht="15" customHeight="1">
      <c r="A84" s="59"/>
      <c r="B84" s="36"/>
      <c r="C84" s="8"/>
      <c r="D84" s="8"/>
      <c r="E84" s="31"/>
      <c r="F84" s="1"/>
      <c r="G84" s="36"/>
      <c r="H84" s="144"/>
      <c r="I84" s="231"/>
      <c r="J84" s="319"/>
    </row>
    <row r="85" spans="1:11" ht="15" customHeight="1">
      <c r="A85" s="64" t="s">
        <v>109</v>
      </c>
      <c r="B85" s="35" t="s">
        <v>5</v>
      </c>
      <c r="C85" s="24" t="s">
        <v>5</v>
      </c>
      <c r="D85" s="24" t="s">
        <v>5</v>
      </c>
      <c r="E85" s="33" t="s">
        <v>5</v>
      </c>
      <c r="F85" s="27" t="s">
        <v>916</v>
      </c>
      <c r="G85" s="35" t="s">
        <v>5</v>
      </c>
      <c r="H85" s="143" t="s">
        <v>5</v>
      </c>
      <c r="I85" s="298" t="str">
        <f t="shared" ref="I85:I92" si="10">IF(ISNUMBER(G85),B85-G85,"")</f>
        <v/>
      </c>
      <c r="J85" s="327" t="str">
        <f t="shared" ref="J85:J92" si="11">IF(ISNUMBER(I85),B85/G85-1,"")</f>
        <v/>
      </c>
      <c r="K85" s="23"/>
    </row>
    <row r="86" spans="1:11" ht="15" customHeight="1">
      <c r="A86" s="59" t="s">
        <v>1001</v>
      </c>
      <c r="B86" s="36">
        <v>2530</v>
      </c>
      <c r="C86" s="8" t="s">
        <v>513</v>
      </c>
      <c r="D86" s="9">
        <v>1</v>
      </c>
      <c r="E86" s="31" t="s">
        <v>6</v>
      </c>
      <c r="F86" s="1" t="s">
        <v>917</v>
      </c>
      <c r="G86" s="36">
        <v>4060</v>
      </c>
      <c r="H86" s="166" t="s">
        <v>1007</v>
      </c>
      <c r="I86" s="231">
        <f t="shared" si="10"/>
        <v>-1530</v>
      </c>
      <c r="J86" s="319">
        <f t="shared" si="11"/>
        <v>-0.37684729064039413</v>
      </c>
    </row>
    <row r="87" spans="1:11" ht="15" customHeight="1">
      <c r="A87" s="59" t="s">
        <v>918</v>
      </c>
      <c r="B87" s="195">
        <v>131</v>
      </c>
      <c r="C87" s="8" t="s">
        <v>521</v>
      </c>
      <c r="D87" s="8" t="s">
        <v>209</v>
      </c>
      <c r="E87" s="31" t="s">
        <v>522</v>
      </c>
      <c r="F87" s="1" t="s">
        <v>918</v>
      </c>
      <c r="G87" s="195">
        <v>292</v>
      </c>
      <c r="H87" s="144" t="s">
        <v>13</v>
      </c>
      <c r="I87" s="231">
        <f t="shared" si="10"/>
        <v>-161</v>
      </c>
      <c r="J87" s="319">
        <f t="shared" si="11"/>
        <v>-0.55136986301369861</v>
      </c>
    </row>
    <row r="88" spans="1:11" ht="15" customHeight="1">
      <c r="A88" s="326" t="s">
        <v>919</v>
      </c>
      <c r="B88" s="317">
        <v>789</v>
      </c>
      <c r="C88" s="12" t="s">
        <v>523</v>
      </c>
      <c r="D88" s="12" t="s">
        <v>383</v>
      </c>
      <c r="E88" s="139" t="s">
        <v>524</v>
      </c>
      <c r="F88" s="3" t="s">
        <v>919</v>
      </c>
      <c r="G88" s="317">
        <v>622</v>
      </c>
      <c r="H88" s="145" t="s">
        <v>700</v>
      </c>
      <c r="I88" s="325">
        <f t="shared" si="10"/>
        <v>167</v>
      </c>
      <c r="J88" s="324">
        <f t="shared" si="11"/>
        <v>0.26848874598070749</v>
      </c>
    </row>
    <row r="89" spans="1:11" ht="15" customHeight="1">
      <c r="A89" s="412" t="s">
        <v>920</v>
      </c>
      <c r="B89" s="321">
        <v>125</v>
      </c>
      <c r="C89" s="323" t="s">
        <v>525</v>
      </c>
      <c r="D89" s="323" t="s">
        <v>57</v>
      </c>
      <c r="E89" s="322" t="s">
        <v>526</v>
      </c>
      <c r="F89" s="176" t="s">
        <v>920</v>
      </c>
      <c r="G89" s="321">
        <v>16</v>
      </c>
      <c r="H89" s="320" t="s">
        <v>326</v>
      </c>
      <c r="I89" s="231">
        <f t="shared" si="10"/>
        <v>109</v>
      </c>
      <c r="J89" s="319">
        <f t="shared" si="11"/>
        <v>6.8125</v>
      </c>
    </row>
    <row r="90" spans="1:11" ht="15" customHeight="1">
      <c r="A90" s="59" t="s">
        <v>921</v>
      </c>
      <c r="B90" s="195">
        <v>160</v>
      </c>
      <c r="C90" s="8" t="s">
        <v>527</v>
      </c>
      <c r="D90" s="8" t="s">
        <v>41</v>
      </c>
      <c r="E90" s="31" t="s">
        <v>526</v>
      </c>
      <c r="F90" s="1" t="s">
        <v>921</v>
      </c>
      <c r="G90" s="195">
        <v>137</v>
      </c>
      <c r="H90" s="144" t="s">
        <v>335</v>
      </c>
      <c r="I90" s="231">
        <f t="shared" si="10"/>
        <v>23</v>
      </c>
      <c r="J90" s="319">
        <f t="shared" si="11"/>
        <v>0.16788321167883202</v>
      </c>
    </row>
    <row r="91" spans="1:11" ht="15" customHeight="1">
      <c r="A91" s="59" t="s">
        <v>922</v>
      </c>
      <c r="B91" s="195">
        <v>898</v>
      </c>
      <c r="C91" s="8" t="s">
        <v>528</v>
      </c>
      <c r="D91" s="8" t="s">
        <v>290</v>
      </c>
      <c r="E91" s="31" t="s">
        <v>529</v>
      </c>
      <c r="F91" s="1" t="s">
        <v>922</v>
      </c>
      <c r="G91" s="36">
        <v>2431</v>
      </c>
      <c r="H91" s="144" t="s">
        <v>990</v>
      </c>
      <c r="I91" s="231">
        <f t="shared" si="10"/>
        <v>-1533</v>
      </c>
      <c r="J91" s="319">
        <f t="shared" si="11"/>
        <v>-0.6306046894282189</v>
      </c>
    </row>
    <row r="92" spans="1:11" ht="15" customHeight="1" thickBot="1">
      <c r="A92" s="100" t="s">
        <v>923</v>
      </c>
      <c r="B92" s="315">
        <v>427</v>
      </c>
      <c r="C92" s="102" t="s">
        <v>530</v>
      </c>
      <c r="D92" s="102" t="s">
        <v>531</v>
      </c>
      <c r="E92" s="104" t="s">
        <v>477</v>
      </c>
      <c r="F92" s="105" t="s">
        <v>923</v>
      </c>
      <c r="G92" s="315">
        <v>562</v>
      </c>
      <c r="H92" s="264" t="s">
        <v>991</v>
      </c>
      <c r="I92" s="300">
        <f t="shared" si="10"/>
        <v>-135</v>
      </c>
      <c r="J92" s="318">
        <f t="shared" si="11"/>
        <v>-0.24021352313167255</v>
      </c>
    </row>
    <row r="93" spans="1:11" ht="15" customHeight="1">
      <c r="A93" s="2"/>
      <c r="B93" s="19"/>
      <c r="C93" s="20"/>
      <c r="D93" s="20"/>
      <c r="E93" s="20"/>
      <c r="F93" s="2"/>
      <c r="G93" s="19"/>
      <c r="H93" s="20"/>
    </row>
    <row r="94" spans="1:11" s="395" customFormat="1" ht="15" customHeight="1">
      <c r="A94" s="393" t="s">
        <v>1104</v>
      </c>
      <c r="B94" s="393"/>
      <c r="C94" s="394"/>
      <c r="D94" s="394"/>
      <c r="E94" s="394"/>
      <c r="F94" s="393"/>
      <c r="G94" s="393"/>
      <c r="I94" s="396"/>
    </row>
    <row r="95" spans="1:11" s="395" customFormat="1" ht="15" customHeight="1">
      <c r="A95" s="397"/>
      <c r="B95" s="393"/>
      <c r="C95" s="394"/>
      <c r="D95" s="394"/>
      <c r="E95" s="394"/>
      <c r="F95" s="393"/>
      <c r="G95" s="393"/>
      <c r="I95" s="396"/>
    </row>
    <row r="96" spans="1:11" s="395" customFormat="1" ht="15" customHeight="1">
      <c r="A96" s="398" t="s">
        <v>1105</v>
      </c>
      <c r="B96" s="393"/>
      <c r="C96" s="394"/>
      <c r="D96" s="394"/>
      <c r="E96" s="394"/>
      <c r="F96" s="393"/>
      <c r="G96" s="393"/>
      <c r="I96" s="396"/>
    </row>
    <row r="97" spans="1:9" s="395" customFormat="1" ht="15" customHeight="1">
      <c r="A97" s="399" t="s">
        <v>1082</v>
      </c>
      <c r="B97" s="400"/>
      <c r="C97" s="400"/>
      <c r="D97" s="394"/>
      <c r="E97" s="394"/>
      <c r="F97" s="393"/>
      <c r="G97" s="393"/>
      <c r="I97" s="396"/>
    </row>
    <row r="98" spans="1:9" s="395" customFormat="1" ht="15" customHeight="1">
      <c r="A98" s="399" t="s">
        <v>1083</v>
      </c>
      <c r="B98" s="393"/>
      <c r="C98" s="394"/>
      <c r="D98" s="394"/>
      <c r="E98" s="394"/>
      <c r="I98" s="396"/>
    </row>
    <row r="99" spans="1:9" s="395" customFormat="1" ht="15" customHeight="1">
      <c r="A99" s="399" t="s">
        <v>1084</v>
      </c>
      <c r="B99" s="393"/>
      <c r="C99" s="394"/>
      <c r="D99" s="394"/>
      <c r="E99" s="394"/>
      <c r="I99" s="396"/>
    </row>
    <row r="100" spans="1:9" s="395" customFormat="1" ht="15" customHeight="1">
      <c r="I100" s="396"/>
    </row>
    <row r="101" spans="1:9" s="395" customFormat="1" ht="15" customHeight="1">
      <c r="A101" s="401" t="s">
        <v>1085</v>
      </c>
      <c r="I101" s="396"/>
    </row>
    <row r="102" spans="1:9" s="395" customFormat="1" ht="15" customHeight="1">
      <c r="A102" s="402" t="s">
        <v>1086</v>
      </c>
      <c r="I102" s="396"/>
    </row>
    <row r="103" spans="1:9" s="395" customFormat="1" ht="15" customHeight="1">
      <c r="A103" s="402" t="s">
        <v>1087</v>
      </c>
      <c r="I103" s="396"/>
    </row>
    <row r="104" spans="1:9" s="395" customFormat="1" ht="15" customHeight="1">
      <c r="A104" s="402" t="s">
        <v>1088</v>
      </c>
      <c r="I104" s="396"/>
    </row>
    <row r="105" spans="1:9" s="395" customFormat="1" ht="15" customHeight="1">
      <c r="A105" s="402" t="s">
        <v>1089</v>
      </c>
      <c r="I105" s="396"/>
    </row>
    <row r="106" spans="1:9" s="395" customFormat="1" ht="15" customHeight="1">
      <c r="A106" s="402" t="s">
        <v>1090</v>
      </c>
      <c r="I106" s="396"/>
    </row>
    <row r="107" spans="1:9" s="395" customFormat="1" ht="15" customHeight="1">
      <c r="A107" s="402" t="s">
        <v>1091</v>
      </c>
      <c r="I107" s="396"/>
    </row>
    <row r="108" spans="1:9" ht="15" customHeight="1"/>
    <row r="109" spans="1:9" ht="15" customHeight="1"/>
    <row r="110" spans="1:9" ht="15" customHeight="1"/>
    <row r="111" spans="1:9" ht="15" customHeight="1"/>
    <row r="112" spans="1:9"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62" ht="15" customHeight="1"/>
    <row r="163" ht="15" customHeight="1"/>
    <row r="164" ht="15" customHeight="1"/>
    <row r="166" ht="15" customHeight="1"/>
    <row r="167" ht="15" customHeight="1"/>
    <row r="169" ht="15" customHeight="1"/>
    <row r="170" ht="15" customHeight="1"/>
    <row r="171" ht="15" customHeight="1"/>
    <row r="172" ht="15" customHeight="1"/>
    <row r="173" ht="15" customHeight="1"/>
    <row r="174" ht="15" customHeight="1"/>
    <row r="175" ht="15" customHeight="1"/>
    <row r="177" ht="15" customHeight="1"/>
    <row r="178" ht="15" customHeight="1"/>
    <row r="180" ht="15" customHeight="1"/>
    <row r="181" ht="15" customHeight="1"/>
    <row r="182" ht="15" customHeight="1"/>
    <row r="183" ht="15" customHeight="1"/>
  </sheetData>
  <mergeCells count="5">
    <mergeCell ref="I3:J3"/>
    <mergeCell ref="B3:E3"/>
    <mergeCell ref="G3:H3"/>
    <mergeCell ref="A3:A4"/>
    <mergeCell ref="G64:J64"/>
  </mergeCells>
  <printOptions horizontalCentered="1"/>
  <pageMargins left="0.2" right="0.2" top="0.2" bottom="0.5" header="0.3" footer="0.3"/>
  <pageSetup scale="80" orientation="landscape" r:id="rId1"/>
  <rowBreaks count="2" manualBreakCount="2">
    <brk id="39" max="9" man="1"/>
    <brk id="79"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96"/>
  <sheetViews>
    <sheetView zoomScale="90" zoomScaleNormal="90" workbookViewId="0">
      <pane ySplit="4" topLeftCell="A5" activePane="bottomLeft" state="frozen"/>
      <selection pane="bottomLeft" activeCell="A5" sqref="A5"/>
    </sheetView>
  </sheetViews>
  <sheetFormatPr defaultRowHeight="15"/>
  <cols>
    <col min="1" max="1" width="69.7109375" customWidth="1"/>
    <col min="2" max="5" width="11.7109375" style="15" customWidth="1"/>
    <col min="6" max="6" width="41" hidden="1" customWidth="1"/>
    <col min="7" max="8" width="12" style="15" customWidth="1"/>
    <col min="9" max="10" width="12.7109375" customWidth="1"/>
  </cols>
  <sheetData>
    <row r="1" spans="1:11" ht="15.75">
      <c r="A1" s="200" t="s">
        <v>1068</v>
      </c>
      <c r="B1" s="198"/>
      <c r="C1" s="198"/>
      <c r="D1" s="198"/>
      <c r="E1" s="198"/>
      <c r="F1" s="198"/>
      <c r="G1" s="198"/>
      <c r="H1" s="198"/>
      <c r="I1" s="198"/>
      <c r="J1" s="198"/>
    </row>
    <row r="2" spans="1:11" ht="15.75" thickBot="1">
      <c r="A2" s="198" t="s">
        <v>1076</v>
      </c>
      <c r="B2" s="198"/>
      <c r="C2" s="198"/>
      <c r="D2" s="198"/>
      <c r="E2" s="198"/>
      <c r="F2" s="198"/>
      <c r="G2" s="198"/>
      <c r="H2" s="198"/>
      <c r="I2" s="198"/>
      <c r="J2" s="198"/>
    </row>
    <row r="3" spans="1:11" ht="30" customHeight="1" thickBot="1">
      <c r="A3" s="510" t="s">
        <v>0</v>
      </c>
      <c r="B3" s="490" t="s">
        <v>956</v>
      </c>
      <c r="C3" s="492"/>
      <c r="D3" s="492"/>
      <c r="E3" s="493"/>
      <c r="F3" s="314"/>
      <c r="G3" s="490" t="s">
        <v>1066</v>
      </c>
      <c r="H3" s="491"/>
      <c r="I3" s="485" t="s">
        <v>1004</v>
      </c>
      <c r="J3" s="486"/>
    </row>
    <row r="4" spans="1:11" ht="39.75" thickBot="1">
      <c r="A4" s="511"/>
      <c r="B4" s="415" t="s">
        <v>1</v>
      </c>
      <c r="C4" s="416" t="s">
        <v>2</v>
      </c>
      <c r="D4" s="416" t="s">
        <v>3</v>
      </c>
      <c r="E4" s="420" t="s">
        <v>4</v>
      </c>
      <c r="F4" s="423" t="s">
        <v>0</v>
      </c>
      <c r="G4" s="431" t="s">
        <v>885</v>
      </c>
      <c r="H4" s="432" t="s">
        <v>3</v>
      </c>
      <c r="I4" s="429" t="s">
        <v>1005</v>
      </c>
      <c r="J4" s="430" t="s">
        <v>3</v>
      </c>
    </row>
    <row r="5" spans="1:11" ht="15" customHeight="1">
      <c r="A5" s="64" t="s">
        <v>52</v>
      </c>
      <c r="B5" s="35" t="s">
        <v>5</v>
      </c>
      <c r="C5" s="24" t="s">
        <v>5</v>
      </c>
      <c r="D5" s="24" t="s">
        <v>5</v>
      </c>
      <c r="E5" s="33" t="s">
        <v>5</v>
      </c>
      <c r="F5" s="26" t="s">
        <v>52</v>
      </c>
      <c r="G5" s="35" t="s">
        <v>5</v>
      </c>
      <c r="H5" s="345" t="s">
        <v>5</v>
      </c>
      <c r="I5" s="155"/>
      <c r="J5" s="156"/>
      <c r="K5" s="23"/>
    </row>
    <row r="6" spans="1:11" ht="15" customHeight="1">
      <c r="A6" s="59" t="s">
        <v>1108</v>
      </c>
      <c r="B6" s="36">
        <v>1323656</v>
      </c>
      <c r="C6" s="8" t="s">
        <v>576</v>
      </c>
      <c r="D6" s="7">
        <v>1</v>
      </c>
      <c r="E6" s="31" t="s">
        <v>6</v>
      </c>
      <c r="F6" s="1" t="s">
        <v>886</v>
      </c>
      <c r="G6" s="36">
        <v>1178414</v>
      </c>
      <c r="H6" s="356" t="s">
        <v>1007</v>
      </c>
      <c r="I6" s="231">
        <f t="shared" ref="I6:I11" si="0">IF(ISNUMBER(G6),B6-G6,"")</f>
        <v>145242</v>
      </c>
      <c r="J6" s="319">
        <f t="shared" ref="J6:J11" si="1">IF(ISNUMBER(I6),B6/G6-1,"")</f>
        <v>0.12325209985624741</v>
      </c>
    </row>
    <row r="7" spans="1:11" ht="15" customHeight="1">
      <c r="A7" s="59" t="s">
        <v>887</v>
      </c>
      <c r="B7" s="36">
        <v>66835</v>
      </c>
      <c r="C7" s="8" t="s">
        <v>577</v>
      </c>
      <c r="D7" s="8" t="s">
        <v>46</v>
      </c>
      <c r="E7" s="31" t="s">
        <v>7</v>
      </c>
      <c r="F7" s="1" t="s">
        <v>887</v>
      </c>
      <c r="G7" s="36">
        <v>51769</v>
      </c>
      <c r="H7" s="11" t="s">
        <v>85</v>
      </c>
      <c r="I7" s="231">
        <f t="shared" si="0"/>
        <v>15066</v>
      </c>
      <c r="J7" s="319">
        <f t="shared" si="1"/>
        <v>0.29102358554347196</v>
      </c>
    </row>
    <row r="8" spans="1:11" ht="15" customHeight="1">
      <c r="A8" s="59" t="s">
        <v>888</v>
      </c>
      <c r="B8" s="36">
        <v>54398</v>
      </c>
      <c r="C8" s="8" t="s">
        <v>578</v>
      </c>
      <c r="D8" s="8" t="s">
        <v>285</v>
      </c>
      <c r="E8" s="31" t="s">
        <v>7</v>
      </c>
      <c r="F8" s="1" t="s">
        <v>888</v>
      </c>
      <c r="G8" s="36">
        <v>48687</v>
      </c>
      <c r="H8" s="11" t="s">
        <v>285</v>
      </c>
      <c r="I8" s="231">
        <f t="shared" si="0"/>
        <v>5711</v>
      </c>
      <c r="J8" s="319">
        <f t="shared" si="1"/>
        <v>0.11730030603651898</v>
      </c>
    </row>
    <row r="9" spans="1:11" ht="15" customHeight="1">
      <c r="A9" s="59" t="s">
        <v>889</v>
      </c>
      <c r="B9" s="36">
        <v>419071</v>
      </c>
      <c r="C9" s="8" t="s">
        <v>579</v>
      </c>
      <c r="D9" s="8" t="s">
        <v>31</v>
      </c>
      <c r="E9" s="31" t="s">
        <v>9</v>
      </c>
      <c r="F9" s="1" t="s">
        <v>889</v>
      </c>
      <c r="G9" s="36">
        <v>398387</v>
      </c>
      <c r="H9" s="11" t="s">
        <v>336</v>
      </c>
      <c r="I9" s="231">
        <f t="shared" si="0"/>
        <v>20684</v>
      </c>
      <c r="J9" s="319">
        <f t="shared" si="1"/>
        <v>5.1919364838712179E-2</v>
      </c>
    </row>
    <row r="10" spans="1:11" ht="15" customHeight="1">
      <c r="A10" s="59" t="s">
        <v>890</v>
      </c>
      <c r="B10" s="36">
        <v>246393</v>
      </c>
      <c r="C10" s="8" t="s">
        <v>414</v>
      </c>
      <c r="D10" s="8" t="s">
        <v>580</v>
      </c>
      <c r="E10" s="31" t="s">
        <v>9</v>
      </c>
      <c r="F10" s="1" t="s">
        <v>890</v>
      </c>
      <c r="G10" s="36">
        <v>227882</v>
      </c>
      <c r="H10" s="11" t="s">
        <v>1026</v>
      </c>
      <c r="I10" s="231">
        <f t="shared" si="0"/>
        <v>18511</v>
      </c>
      <c r="J10" s="319">
        <f t="shared" si="1"/>
        <v>8.1230636908575571E-2</v>
      </c>
    </row>
    <row r="11" spans="1:11" ht="15" customHeight="1">
      <c r="A11" s="59" t="s">
        <v>891</v>
      </c>
      <c r="B11" s="36">
        <v>536959</v>
      </c>
      <c r="C11" s="8" t="s">
        <v>581</v>
      </c>
      <c r="D11" s="8" t="s">
        <v>582</v>
      </c>
      <c r="E11" s="31" t="s">
        <v>48</v>
      </c>
      <c r="F11" s="1" t="s">
        <v>891</v>
      </c>
      <c r="G11" s="36">
        <v>451689</v>
      </c>
      <c r="H11" s="11" t="s">
        <v>1027</v>
      </c>
      <c r="I11" s="231">
        <f t="shared" si="0"/>
        <v>85270</v>
      </c>
      <c r="J11" s="319">
        <f t="shared" si="1"/>
        <v>0.18878033337096989</v>
      </c>
    </row>
    <row r="12" spans="1:11" ht="15" customHeight="1">
      <c r="A12" s="59"/>
      <c r="B12" s="36"/>
      <c r="C12" s="8"/>
      <c r="D12" s="8"/>
      <c r="E12" s="31"/>
      <c r="F12" s="1"/>
      <c r="G12" s="36"/>
      <c r="H12" s="11"/>
      <c r="I12" s="231"/>
      <c r="J12" s="319"/>
    </row>
    <row r="13" spans="1:11" ht="15" customHeight="1">
      <c r="A13" s="64" t="s">
        <v>64</v>
      </c>
      <c r="B13" s="35" t="s">
        <v>5</v>
      </c>
      <c r="C13" s="24" t="s">
        <v>5</v>
      </c>
      <c r="D13" s="24" t="s">
        <v>5</v>
      </c>
      <c r="E13" s="33" t="s">
        <v>5</v>
      </c>
      <c r="F13" s="27" t="s">
        <v>64</v>
      </c>
      <c r="G13" s="35" t="s">
        <v>5</v>
      </c>
      <c r="H13" s="345" t="s">
        <v>5</v>
      </c>
      <c r="I13" s="93" t="str">
        <f t="shared" ref="I13:I21" si="2">IF(ISNUMBER(G13),B13-G13,"")</f>
        <v/>
      </c>
      <c r="J13" s="191" t="str">
        <f t="shared" ref="J13:J21" si="3">IF(ISNUMBER(I13),B13/G13-1,"")</f>
        <v/>
      </c>
      <c r="K13" s="23"/>
    </row>
    <row r="14" spans="1:11" ht="15" customHeight="1">
      <c r="A14" s="59" t="s">
        <v>1109</v>
      </c>
      <c r="B14" s="36">
        <v>3252981</v>
      </c>
      <c r="C14" s="8" t="s">
        <v>583</v>
      </c>
      <c r="D14" s="7">
        <v>1</v>
      </c>
      <c r="E14" s="31" t="s">
        <v>6</v>
      </c>
      <c r="F14" s="1" t="s">
        <v>892</v>
      </c>
      <c r="G14" s="36">
        <v>2415154</v>
      </c>
      <c r="H14" s="356" t="s">
        <v>1007</v>
      </c>
      <c r="I14" s="231">
        <f t="shared" si="2"/>
        <v>837827</v>
      </c>
      <c r="J14" s="319">
        <f t="shared" si="3"/>
        <v>0.34690417257036188</v>
      </c>
    </row>
    <row r="15" spans="1:11" ht="15" customHeight="1">
      <c r="A15" s="59" t="s">
        <v>893</v>
      </c>
      <c r="B15" s="36">
        <v>280437</v>
      </c>
      <c r="C15" s="8" t="s">
        <v>584</v>
      </c>
      <c r="D15" s="8" t="s">
        <v>585</v>
      </c>
      <c r="E15" s="31" t="s">
        <v>7</v>
      </c>
      <c r="F15" s="1" t="s">
        <v>893</v>
      </c>
      <c r="G15" s="36">
        <v>274538</v>
      </c>
      <c r="H15" s="11" t="s">
        <v>1028</v>
      </c>
      <c r="I15" s="231">
        <f t="shared" si="2"/>
        <v>5899</v>
      </c>
      <c r="J15" s="319">
        <f t="shared" si="3"/>
        <v>2.1487007263111035E-2</v>
      </c>
    </row>
    <row r="16" spans="1:11" ht="15" customHeight="1">
      <c r="A16" s="59" t="s">
        <v>894</v>
      </c>
      <c r="B16" s="36">
        <v>177163</v>
      </c>
      <c r="C16" s="8" t="s">
        <v>586</v>
      </c>
      <c r="D16" s="8" t="s">
        <v>197</v>
      </c>
      <c r="E16" s="31" t="s">
        <v>7</v>
      </c>
      <c r="F16" s="1" t="s">
        <v>894</v>
      </c>
      <c r="G16" s="36">
        <v>194967</v>
      </c>
      <c r="H16" s="11" t="s">
        <v>16</v>
      </c>
      <c r="I16" s="231">
        <f t="shared" si="2"/>
        <v>-17804</v>
      </c>
      <c r="J16" s="319">
        <f t="shared" si="3"/>
        <v>-9.1318017920981487E-2</v>
      </c>
    </row>
    <row r="17" spans="1:11" ht="15" customHeight="1">
      <c r="A17" s="59" t="s">
        <v>895</v>
      </c>
      <c r="B17" s="36">
        <v>485846</v>
      </c>
      <c r="C17" s="8" t="s">
        <v>587</v>
      </c>
      <c r="D17" s="8" t="s">
        <v>588</v>
      </c>
      <c r="E17" s="31" t="s">
        <v>9</v>
      </c>
      <c r="F17" s="1" t="s">
        <v>895</v>
      </c>
      <c r="G17" s="36">
        <v>349854</v>
      </c>
      <c r="H17" s="11" t="s">
        <v>1029</v>
      </c>
      <c r="I17" s="231">
        <f t="shared" si="2"/>
        <v>135992</v>
      </c>
      <c r="J17" s="319">
        <f t="shared" si="3"/>
        <v>0.38871071932863432</v>
      </c>
    </row>
    <row r="18" spans="1:11" ht="15" customHeight="1">
      <c r="A18" s="59" t="s">
        <v>896</v>
      </c>
      <c r="B18" s="36">
        <v>474998</v>
      </c>
      <c r="C18" s="8" t="s">
        <v>589</v>
      </c>
      <c r="D18" s="8" t="s">
        <v>162</v>
      </c>
      <c r="E18" s="31" t="s">
        <v>9</v>
      </c>
      <c r="F18" s="1" t="s">
        <v>896</v>
      </c>
      <c r="G18" s="36">
        <v>394248</v>
      </c>
      <c r="H18" s="11" t="s">
        <v>1030</v>
      </c>
      <c r="I18" s="231">
        <f t="shared" si="2"/>
        <v>80750</v>
      </c>
      <c r="J18" s="319">
        <f t="shared" si="3"/>
        <v>0.20482031614618212</v>
      </c>
    </row>
    <row r="19" spans="1:11" ht="15" customHeight="1">
      <c r="A19" s="59" t="s">
        <v>897</v>
      </c>
      <c r="B19" s="36">
        <v>256908</v>
      </c>
      <c r="C19" s="8" t="s">
        <v>590</v>
      </c>
      <c r="D19" s="8" t="s">
        <v>26</v>
      </c>
      <c r="E19" s="31" t="s">
        <v>7</v>
      </c>
      <c r="F19" s="1" t="s">
        <v>897</v>
      </c>
      <c r="G19" s="36">
        <v>192900</v>
      </c>
      <c r="H19" s="11" t="s">
        <v>337</v>
      </c>
      <c r="I19" s="231">
        <f t="shared" si="2"/>
        <v>64008</v>
      </c>
      <c r="J19" s="319">
        <f t="shared" si="3"/>
        <v>0.33181959564541219</v>
      </c>
    </row>
    <row r="20" spans="1:11" ht="15" customHeight="1">
      <c r="A20" s="59" t="s">
        <v>898</v>
      </c>
      <c r="B20" s="36">
        <v>1054080</v>
      </c>
      <c r="C20" s="8" t="s">
        <v>591</v>
      </c>
      <c r="D20" s="8" t="s">
        <v>592</v>
      </c>
      <c r="E20" s="31" t="s">
        <v>9</v>
      </c>
      <c r="F20" s="1" t="s">
        <v>898</v>
      </c>
      <c r="G20" s="36">
        <v>685797</v>
      </c>
      <c r="H20" s="11" t="s">
        <v>1031</v>
      </c>
      <c r="I20" s="231">
        <f t="shared" si="2"/>
        <v>368283</v>
      </c>
      <c r="J20" s="319">
        <f t="shared" si="3"/>
        <v>0.5370145976141627</v>
      </c>
    </row>
    <row r="21" spans="1:11" ht="15" customHeight="1">
      <c r="A21" s="59" t="s">
        <v>899</v>
      </c>
      <c r="B21" s="36">
        <v>523549</v>
      </c>
      <c r="C21" s="8" t="s">
        <v>593</v>
      </c>
      <c r="D21" s="8" t="s">
        <v>594</v>
      </c>
      <c r="E21" s="31" t="s">
        <v>9</v>
      </c>
      <c r="F21" s="1" t="s">
        <v>899</v>
      </c>
      <c r="G21" s="36">
        <v>322850</v>
      </c>
      <c r="H21" s="11" t="s">
        <v>1025</v>
      </c>
      <c r="I21" s="231">
        <f t="shared" si="2"/>
        <v>200699</v>
      </c>
      <c r="J21" s="319">
        <f t="shared" si="3"/>
        <v>0.62164782406690411</v>
      </c>
    </row>
    <row r="22" spans="1:11" ht="6" customHeight="1">
      <c r="A22" s="59"/>
      <c r="B22" s="36"/>
      <c r="C22" s="8"/>
      <c r="D22" s="8"/>
      <c r="E22" s="31"/>
      <c r="F22" s="1"/>
      <c r="G22" s="36"/>
      <c r="H22" s="355"/>
      <c r="I22" s="231"/>
      <c r="J22" s="319"/>
    </row>
    <row r="23" spans="1:11" ht="15" customHeight="1">
      <c r="A23" s="59" t="s">
        <v>900</v>
      </c>
      <c r="B23" s="89" t="s">
        <v>6</v>
      </c>
      <c r="C23" s="8" t="s">
        <v>6</v>
      </c>
      <c r="D23" s="8" t="s">
        <v>595</v>
      </c>
      <c r="E23" s="31" t="s">
        <v>7</v>
      </c>
      <c r="F23" s="1" t="s">
        <v>900</v>
      </c>
      <c r="G23" s="195" t="s">
        <v>6</v>
      </c>
      <c r="H23" s="16">
        <v>0.80600000000000005</v>
      </c>
      <c r="I23" s="340" t="s">
        <v>6</v>
      </c>
      <c r="J23" s="319">
        <f>D23-H23</f>
        <v>5.2999999999999936E-2</v>
      </c>
    </row>
    <row r="24" spans="1:11" ht="15" customHeight="1">
      <c r="A24" s="59" t="s">
        <v>901</v>
      </c>
      <c r="B24" s="89" t="s">
        <v>6</v>
      </c>
      <c r="C24" s="8" t="s">
        <v>6</v>
      </c>
      <c r="D24" s="8" t="s">
        <v>596</v>
      </c>
      <c r="E24" s="31" t="s">
        <v>48</v>
      </c>
      <c r="F24" s="1" t="s">
        <v>901</v>
      </c>
      <c r="G24" s="195" t="s">
        <v>6</v>
      </c>
      <c r="H24" s="16">
        <v>0.41799999999999998</v>
      </c>
      <c r="I24" s="340" t="s">
        <v>6</v>
      </c>
      <c r="J24" s="319">
        <f>D24-H24</f>
        <v>6.7000000000000004E-2</v>
      </c>
    </row>
    <row r="25" spans="1:11" ht="15" customHeight="1">
      <c r="A25" s="59"/>
      <c r="B25" s="89"/>
      <c r="C25" s="8"/>
      <c r="D25" s="8"/>
      <c r="E25" s="31"/>
      <c r="F25" s="1"/>
      <c r="G25" s="195"/>
      <c r="H25" s="354"/>
      <c r="I25" s="231"/>
      <c r="J25" s="319"/>
    </row>
    <row r="26" spans="1:11" ht="15" customHeight="1">
      <c r="A26" s="64" t="s">
        <v>126</v>
      </c>
      <c r="B26" s="35" t="s">
        <v>5</v>
      </c>
      <c r="C26" s="24" t="s">
        <v>5</v>
      </c>
      <c r="D26" s="24" t="s">
        <v>5</v>
      </c>
      <c r="E26" s="33" t="s">
        <v>5</v>
      </c>
      <c r="F26" s="27" t="s">
        <v>126</v>
      </c>
      <c r="G26" s="35" t="s">
        <v>5</v>
      </c>
      <c r="H26" s="345" t="s">
        <v>5</v>
      </c>
      <c r="I26" s="93" t="str">
        <f t="shared" ref="I26:I38" si="4">IF(ISNUMBER(G26),B26-G26,"")</f>
        <v/>
      </c>
      <c r="J26" s="191" t="str">
        <f t="shared" ref="J26:J38" si="5">IF(ISNUMBER(I26),B26/G26-1,"")</f>
        <v/>
      </c>
      <c r="K26" s="23"/>
    </row>
    <row r="27" spans="1:11" ht="15" customHeight="1">
      <c r="A27" s="59" t="s">
        <v>995</v>
      </c>
      <c r="B27" s="36">
        <v>4428442</v>
      </c>
      <c r="C27" s="8" t="s">
        <v>618</v>
      </c>
      <c r="D27" s="7">
        <v>1</v>
      </c>
      <c r="E27" s="31" t="s">
        <v>6</v>
      </c>
      <c r="F27" s="1" t="s">
        <v>907</v>
      </c>
      <c r="G27" s="36">
        <v>3432791</v>
      </c>
      <c r="H27" s="353" t="s">
        <v>1007</v>
      </c>
      <c r="I27" s="231">
        <f t="shared" si="4"/>
        <v>995651</v>
      </c>
      <c r="J27" s="319">
        <f t="shared" si="5"/>
        <v>0.29004125214730525</v>
      </c>
    </row>
    <row r="28" spans="1:11" ht="15" customHeight="1">
      <c r="A28" s="59" t="s">
        <v>128</v>
      </c>
      <c r="B28" s="36">
        <v>1005404</v>
      </c>
      <c r="C28" s="8" t="s">
        <v>619</v>
      </c>
      <c r="D28" s="8" t="s">
        <v>620</v>
      </c>
      <c r="E28" s="31" t="s">
        <v>9</v>
      </c>
      <c r="F28" s="1" t="s">
        <v>924</v>
      </c>
      <c r="G28" s="36">
        <v>671184</v>
      </c>
      <c r="H28" s="352" t="s">
        <v>778</v>
      </c>
      <c r="I28" s="231">
        <f t="shared" si="4"/>
        <v>334220</v>
      </c>
      <c r="J28" s="319">
        <f t="shared" si="5"/>
        <v>0.49795585115259011</v>
      </c>
    </row>
    <row r="29" spans="1:11" ht="15" customHeight="1">
      <c r="A29" s="59" t="s">
        <v>131</v>
      </c>
      <c r="B29" s="36">
        <v>3423038</v>
      </c>
      <c r="C29" s="8" t="s">
        <v>621</v>
      </c>
      <c r="D29" s="8" t="s">
        <v>622</v>
      </c>
      <c r="E29" s="31" t="s">
        <v>9</v>
      </c>
      <c r="F29" s="1" t="s">
        <v>925</v>
      </c>
      <c r="G29" s="36">
        <v>2761607</v>
      </c>
      <c r="H29" s="352" t="s">
        <v>1032</v>
      </c>
      <c r="I29" s="231">
        <f t="shared" si="4"/>
        <v>661431</v>
      </c>
      <c r="J29" s="319">
        <f t="shared" si="5"/>
        <v>0.2395094595284557</v>
      </c>
    </row>
    <row r="30" spans="1:11" ht="15" customHeight="1">
      <c r="A30" s="59" t="s">
        <v>134</v>
      </c>
      <c r="B30" s="36">
        <v>1653205</v>
      </c>
      <c r="C30" s="8" t="s">
        <v>623</v>
      </c>
      <c r="D30" s="8" t="s">
        <v>624</v>
      </c>
      <c r="E30" s="31" t="s">
        <v>9</v>
      </c>
      <c r="F30" s="1" t="s">
        <v>134</v>
      </c>
      <c r="G30" s="36">
        <v>1450495</v>
      </c>
      <c r="H30" s="352" t="s">
        <v>1033</v>
      </c>
      <c r="I30" s="231">
        <f t="shared" si="4"/>
        <v>202710</v>
      </c>
      <c r="J30" s="319">
        <f t="shared" si="5"/>
        <v>0.13975229145912249</v>
      </c>
    </row>
    <row r="31" spans="1:11" ht="15" customHeight="1">
      <c r="A31" s="59" t="s">
        <v>137</v>
      </c>
      <c r="B31" s="36">
        <v>18288</v>
      </c>
      <c r="C31" s="8" t="s">
        <v>247</v>
      </c>
      <c r="D31" s="8" t="s">
        <v>326</v>
      </c>
      <c r="E31" s="31" t="s">
        <v>7</v>
      </c>
      <c r="F31" s="1" t="s">
        <v>926</v>
      </c>
      <c r="G31" s="36">
        <v>18698</v>
      </c>
      <c r="H31" s="352" t="s">
        <v>302</v>
      </c>
      <c r="I31" s="231">
        <f t="shared" si="4"/>
        <v>-410</v>
      </c>
      <c r="J31" s="319">
        <f t="shared" si="5"/>
        <v>-2.1927478874745998E-2</v>
      </c>
    </row>
    <row r="32" spans="1:11" ht="15" customHeight="1">
      <c r="A32" s="59" t="s">
        <v>134</v>
      </c>
      <c r="B32" s="36">
        <v>3985</v>
      </c>
      <c r="C32" s="8" t="s">
        <v>625</v>
      </c>
      <c r="D32" s="8" t="s">
        <v>245</v>
      </c>
      <c r="E32" s="31" t="s">
        <v>7</v>
      </c>
      <c r="F32" s="1" t="s">
        <v>927</v>
      </c>
      <c r="G32" s="36">
        <v>6243</v>
      </c>
      <c r="H32" s="352" t="s">
        <v>231</v>
      </c>
      <c r="I32" s="231">
        <f t="shared" si="4"/>
        <v>-2258</v>
      </c>
      <c r="J32" s="319">
        <f t="shared" si="5"/>
        <v>-0.36168508729777349</v>
      </c>
    </row>
    <row r="33" spans="1:11" ht="15" customHeight="1">
      <c r="A33" s="59" t="s">
        <v>142</v>
      </c>
      <c r="B33" s="36">
        <v>345624</v>
      </c>
      <c r="C33" s="8" t="s">
        <v>626</v>
      </c>
      <c r="D33" s="8" t="s">
        <v>627</v>
      </c>
      <c r="E33" s="31" t="s">
        <v>9</v>
      </c>
      <c r="F33" s="1" t="s">
        <v>928</v>
      </c>
      <c r="G33" s="36">
        <v>223168</v>
      </c>
      <c r="H33" s="352" t="s">
        <v>1034</v>
      </c>
      <c r="I33" s="231">
        <f t="shared" si="4"/>
        <v>122456</v>
      </c>
      <c r="J33" s="319">
        <f t="shared" si="5"/>
        <v>0.54871666188700896</v>
      </c>
    </row>
    <row r="34" spans="1:11" ht="15" customHeight="1">
      <c r="A34" s="59" t="s">
        <v>134</v>
      </c>
      <c r="B34" s="36">
        <v>106306</v>
      </c>
      <c r="C34" s="8" t="s">
        <v>628</v>
      </c>
      <c r="D34" s="8" t="s">
        <v>629</v>
      </c>
      <c r="E34" s="31" t="s">
        <v>7</v>
      </c>
      <c r="F34" s="1" t="s">
        <v>927</v>
      </c>
      <c r="G34" s="36">
        <v>70295</v>
      </c>
      <c r="H34" s="352" t="s">
        <v>1035</v>
      </c>
      <c r="I34" s="231">
        <f t="shared" si="4"/>
        <v>36011</v>
      </c>
      <c r="J34" s="319">
        <f t="shared" si="5"/>
        <v>0.51228394622661644</v>
      </c>
    </row>
    <row r="35" spans="1:11" ht="15" customHeight="1">
      <c r="A35" s="59" t="s">
        <v>147</v>
      </c>
      <c r="B35" s="36">
        <v>3055371</v>
      </c>
      <c r="C35" s="8" t="s">
        <v>630</v>
      </c>
      <c r="D35" s="8" t="s">
        <v>631</v>
      </c>
      <c r="E35" s="31" t="s">
        <v>9</v>
      </c>
      <c r="F35" s="1" t="s">
        <v>929</v>
      </c>
      <c r="G35" s="36">
        <v>2517160</v>
      </c>
      <c r="H35" s="352" t="s">
        <v>1036</v>
      </c>
      <c r="I35" s="231">
        <f t="shared" si="4"/>
        <v>538211</v>
      </c>
      <c r="J35" s="319">
        <f t="shared" si="5"/>
        <v>0.21381676174736608</v>
      </c>
    </row>
    <row r="36" spans="1:11" ht="15" customHeight="1">
      <c r="A36" s="59" t="s">
        <v>134</v>
      </c>
      <c r="B36" s="36">
        <v>1541520</v>
      </c>
      <c r="C36" s="8" t="s">
        <v>632</v>
      </c>
      <c r="D36" s="8" t="s">
        <v>633</v>
      </c>
      <c r="E36" s="31" t="s">
        <v>9</v>
      </c>
      <c r="F36" s="3" t="s">
        <v>927</v>
      </c>
      <c r="G36" s="41">
        <v>1373033</v>
      </c>
      <c r="H36" s="351" t="s">
        <v>446</v>
      </c>
      <c r="I36" s="231">
        <f t="shared" si="4"/>
        <v>168487</v>
      </c>
      <c r="J36" s="319">
        <f t="shared" si="5"/>
        <v>0.12271154444212184</v>
      </c>
    </row>
    <row r="37" spans="1:11" ht="15" customHeight="1">
      <c r="A37" s="59" t="s">
        <v>152</v>
      </c>
      <c r="B37" s="36">
        <v>3755</v>
      </c>
      <c r="C37" s="8" t="s">
        <v>634</v>
      </c>
      <c r="D37" s="8" t="s">
        <v>245</v>
      </c>
      <c r="E37" s="31" t="s">
        <v>7</v>
      </c>
      <c r="F37" s="183"/>
      <c r="G37" s="44">
        <v>2581</v>
      </c>
      <c r="H37" s="347">
        <v>7.51866338498324E-4</v>
      </c>
      <c r="I37" s="231">
        <f t="shared" si="4"/>
        <v>1174</v>
      </c>
      <c r="J37" s="319">
        <f t="shared" si="5"/>
        <v>0.45486245641224321</v>
      </c>
    </row>
    <row r="38" spans="1:11" ht="15" customHeight="1">
      <c r="A38" s="59" t="s">
        <v>134</v>
      </c>
      <c r="B38" s="36">
        <v>1394</v>
      </c>
      <c r="C38" s="8" t="s">
        <v>635</v>
      </c>
      <c r="D38" s="8" t="s">
        <v>233</v>
      </c>
      <c r="E38" s="31" t="s">
        <v>7</v>
      </c>
      <c r="F38" s="183"/>
      <c r="G38" s="44">
        <v>924</v>
      </c>
      <c r="H38" s="347">
        <v>2.6916873179870255E-4</v>
      </c>
      <c r="I38" s="231">
        <f t="shared" si="4"/>
        <v>470</v>
      </c>
      <c r="J38" s="319">
        <f t="shared" si="5"/>
        <v>0.50865800865800859</v>
      </c>
    </row>
    <row r="39" spans="1:11" ht="15" customHeight="1">
      <c r="A39" s="59"/>
      <c r="B39" s="36"/>
      <c r="C39" s="8"/>
      <c r="D39" s="8"/>
      <c r="E39" s="31"/>
      <c r="F39" s="90"/>
      <c r="G39" s="360"/>
      <c r="H39" s="287"/>
      <c r="I39" s="231"/>
      <c r="J39" s="319"/>
    </row>
    <row r="40" spans="1:11" ht="15" customHeight="1">
      <c r="A40" s="64" t="s">
        <v>17</v>
      </c>
      <c r="B40" s="35" t="s">
        <v>5</v>
      </c>
      <c r="C40" s="24" t="s">
        <v>5</v>
      </c>
      <c r="D40" s="24" t="s">
        <v>5</v>
      </c>
      <c r="E40" s="33" t="s">
        <v>5</v>
      </c>
      <c r="F40" s="26" t="s">
        <v>17</v>
      </c>
      <c r="G40" s="251" t="s">
        <v>5</v>
      </c>
      <c r="H40" s="361" t="s">
        <v>5</v>
      </c>
      <c r="I40" s="93" t="str">
        <f t="shared" ref="I40:I52" si="6">IF(ISNUMBER(G40),B40-G40,"")</f>
        <v/>
      </c>
      <c r="J40" s="191" t="str">
        <f t="shared" ref="J40:J52" si="7">IF(ISNUMBER(I40),B40/G40-1,"")</f>
        <v/>
      </c>
      <c r="K40" s="23"/>
    </row>
    <row r="41" spans="1:11" ht="15" customHeight="1">
      <c r="A41" s="59" t="s">
        <v>996</v>
      </c>
      <c r="B41" s="36">
        <v>1819304</v>
      </c>
      <c r="C41" s="8" t="s">
        <v>224</v>
      </c>
      <c r="D41" s="404" t="s">
        <v>1007</v>
      </c>
      <c r="E41" s="31" t="s">
        <v>6</v>
      </c>
      <c r="F41" s="1" t="s">
        <v>996</v>
      </c>
      <c r="G41" s="36">
        <v>1382015</v>
      </c>
      <c r="H41" s="349">
        <v>1</v>
      </c>
      <c r="I41" s="231">
        <f t="shared" si="6"/>
        <v>437289</v>
      </c>
      <c r="J41" s="319">
        <f t="shared" si="7"/>
        <v>0.31641407654764953</v>
      </c>
    </row>
    <row r="42" spans="1:11" ht="15" customHeight="1">
      <c r="A42" s="59" t="s">
        <v>1115</v>
      </c>
      <c r="B42" s="36">
        <v>650881</v>
      </c>
      <c r="C42" s="8" t="s">
        <v>549</v>
      </c>
      <c r="D42" s="8" t="s">
        <v>550</v>
      </c>
      <c r="E42" s="31" t="s">
        <v>9</v>
      </c>
      <c r="F42" s="1" t="s">
        <v>19</v>
      </c>
      <c r="G42" s="36">
        <v>480844</v>
      </c>
      <c r="H42" s="349">
        <f>(G42/$G$41)</f>
        <v>0.34792965344080923</v>
      </c>
      <c r="I42" s="231">
        <f t="shared" si="6"/>
        <v>170037</v>
      </c>
      <c r="J42" s="319">
        <f t="shared" si="7"/>
        <v>0.35362196471204799</v>
      </c>
    </row>
    <row r="43" spans="1:11" ht="15" customHeight="1">
      <c r="A43" s="59" t="s">
        <v>1116</v>
      </c>
      <c r="B43" s="36">
        <v>1047296</v>
      </c>
      <c r="C43" s="8" t="s">
        <v>551</v>
      </c>
      <c r="D43" s="8" t="s">
        <v>552</v>
      </c>
      <c r="E43" s="31" t="s">
        <v>9</v>
      </c>
      <c r="F43" s="1" t="s">
        <v>20</v>
      </c>
      <c r="G43" s="36">
        <f>831622-15318</f>
        <v>816304</v>
      </c>
      <c r="H43" s="349">
        <f>(G43/$G$41)</f>
        <v>0.59066218528742453</v>
      </c>
      <c r="I43" s="231">
        <f t="shared" si="6"/>
        <v>230992</v>
      </c>
      <c r="J43" s="319">
        <f t="shared" si="7"/>
        <v>0.28297301005507758</v>
      </c>
    </row>
    <row r="44" spans="1:11" ht="15" customHeight="1">
      <c r="A44" s="59" t="s">
        <v>1117</v>
      </c>
      <c r="B44" s="36">
        <v>19941</v>
      </c>
      <c r="C44" s="8" t="s">
        <v>553</v>
      </c>
      <c r="D44" s="8" t="s">
        <v>99</v>
      </c>
      <c r="E44" s="31" t="s">
        <v>7</v>
      </c>
      <c r="F44" s="1" t="s">
        <v>21</v>
      </c>
      <c r="G44" s="36">
        <v>15318</v>
      </c>
      <c r="H44" s="349">
        <f>(G44/$G$41)</f>
        <v>1.1083816022257355E-2</v>
      </c>
      <c r="I44" s="231">
        <f t="shared" si="6"/>
        <v>4623</v>
      </c>
      <c r="J44" s="319">
        <f t="shared" si="7"/>
        <v>0.30180180180180183</v>
      </c>
    </row>
    <row r="45" spans="1:11" ht="15" customHeight="1">
      <c r="A45" s="59" t="s">
        <v>1118</v>
      </c>
      <c r="B45" s="36">
        <v>30023</v>
      </c>
      <c r="C45" s="8" t="s">
        <v>554</v>
      </c>
      <c r="D45" s="8" t="s">
        <v>252</v>
      </c>
      <c r="E45" s="31" t="s">
        <v>7</v>
      </c>
      <c r="F45" s="1" t="s">
        <v>23</v>
      </c>
      <c r="G45" s="36">
        <v>20960</v>
      </c>
      <c r="H45" s="349">
        <f>(G45/$G$41)</f>
        <v>1.51662608582396E-2</v>
      </c>
      <c r="I45" s="231">
        <f t="shared" si="6"/>
        <v>9063</v>
      </c>
      <c r="J45" s="319">
        <f t="shared" si="7"/>
        <v>0.43239503816793889</v>
      </c>
    </row>
    <row r="46" spans="1:11" ht="15" customHeight="1">
      <c r="A46" s="59" t="s">
        <v>1119</v>
      </c>
      <c r="B46" s="36">
        <v>71163</v>
      </c>
      <c r="C46" s="8" t="s">
        <v>555</v>
      </c>
      <c r="D46" s="8" t="s">
        <v>556</v>
      </c>
      <c r="E46" s="31" t="s">
        <v>7</v>
      </c>
      <c r="F46" s="1" t="s">
        <v>25</v>
      </c>
      <c r="G46" s="36">
        <v>48589</v>
      </c>
      <c r="H46" s="349">
        <f>(G46/$G$41)</f>
        <v>3.5158084391269273E-2</v>
      </c>
      <c r="I46" s="231">
        <f t="shared" si="6"/>
        <v>22574</v>
      </c>
      <c r="J46" s="319">
        <f t="shared" si="7"/>
        <v>0.46459075099302316</v>
      </c>
    </row>
    <row r="47" spans="1:11" ht="15" customHeight="1">
      <c r="A47" s="59" t="s">
        <v>997</v>
      </c>
      <c r="B47" s="36">
        <v>2077740</v>
      </c>
      <c r="C47" s="8" t="s">
        <v>557</v>
      </c>
      <c r="D47" s="403" t="s">
        <v>1007</v>
      </c>
      <c r="E47" s="31" t="s">
        <v>6</v>
      </c>
      <c r="F47" s="1" t="s">
        <v>997</v>
      </c>
      <c r="G47" s="36">
        <v>1559631</v>
      </c>
      <c r="H47" s="349">
        <v>1</v>
      </c>
      <c r="I47" s="231">
        <f t="shared" si="6"/>
        <v>518109</v>
      </c>
      <c r="J47" s="319">
        <f t="shared" si="7"/>
        <v>0.33219973185965146</v>
      </c>
    </row>
    <row r="48" spans="1:11" ht="15" customHeight="1">
      <c r="A48" s="59" t="s">
        <v>1115</v>
      </c>
      <c r="B48" s="36">
        <v>581520</v>
      </c>
      <c r="C48" s="8" t="s">
        <v>558</v>
      </c>
      <c r="D48" s="8" t="s">
        <v>559</v>
      </c>
      <c r="E48" s="31" t="s">
        <v>9</v>
      </c>
      <c r="F48" s="1" t="s">
        <v>19</v>
      </c>
      <c r="G48" s="36">
        <v>416831</v>
      </c>
      <c r="H48" s="348">
        <f>G48/$G$47</f>
        <v>0.26726257685311461</v>
      </c>
      <c r="I48" s="231">
        <f t="shared" si="6"/>
        <v>164689</v>
      </c>
      <c r="J48" s="319">
        <f t="shared" si="7"/>
        <v>0.395097773438156</v>
      </c>
    </row>
    <row r="49" spans="1:11" ht="15" customHeight="1">
      <c r="A49" s="59" t="s">
        <v>1116</v>
      </c>
      <c r="B49" s="36">
        <v>1160875</v>
      </c>
      <c r="C49" s="8" t="s">
        <v>560</v>
      </c>
      <c r="D49" s="8" t="s">
        <v>561</v>
      </c>
      <c r="E49" s="31" t="s">
        <v>48</v>
      </c>
      <c r="F49" s="1" t="s">
        <v>20</v>
      </c>
      <c r="G49" s="36">
        <f>929211-25849</f>
        <v>903362</v>
      </c>
      <c r="H49" s="348">
        <f>G49/$G$47</f>
        <v>0.57921521180330471</v>
      </c>
      <c r="I49" s="231">
        <f t="shared" si="6"/>
        <v>257513</v>
      </c>
      <c r="J49" s="319">
        <f t="shared" si="7"/>
        <v>0.28506069549084412</v>
      </c>
    </row>
    <row r="50" spans="1:11" ht="15" customHeight="1">
      <c r="A50" s="59" t="s">
        <v>1117</v>
      </c>
      <c r="B50" s="36">
        <v>32104</v>
      </c>
      <c r="C50" s="8" t="s">
        <v>355</v>
      </c>
      <c r="D50" s="8" t="s">
        <v>118</v>
      </c>
      <c r="E50" s="31" t="s">
        <v>7</v>
      </c>
      <c r="F50" s="1" t="s">
        <v>21</v>
      </c>
      <c r="G50" s="36">
        <v>25849</v>
      </c>
      <c r="H50" s="348">
        <f>G50/$G$47</f>
        <v>1.6573792134165068E-2</v>
      </c>
      <c r="I50" s="231">
        <f t="shared" si="6"/>
        <v>6255</v>
      </c>
      <c r="J50" s="319">
        <f t="shared" si="7"/>
        <v>0.24198228171302572</v>
      </c>
    </row>
    <row r="51" spans="1:11" ht="15" customHeight="1">
      <c r="A51" s="59" t="s">
        <v>1118</v>
      </c>
      <c r="B51" s="36">
        <v>170112</v>
      </c>
      <c r="C51" s="8" t="s">
        <v>562</v>
      </c>
      <c r="D51" s="8" t="s">
        <v>29</v>
      </c>
      <c r="E51" s="31" t="s">
        <v>7</v>
      </c>
      <c r="F51" s="1" t="s">
        <v>23</v>
      </c>
      <c r="G51" s="36">
        <v>127595</v>
      </c>
      <c r="H51" s="348">
        <f>G51/$G$47</f>
        <v>8.1811018119029438E-2</v>
      </c>
      <c r="I51" s="231">
        <f t="shared" si="6"/>
        <v>42517</v>
      </c>
      <c r="J51" s="319">
        <f t="shared" si="7"/>
        <v>0.33321838630040368</v>
      </c>
    </row>
    <row r="52" spans="1:11" ht="15" customHeight="1">
      <c r="A52" s="59" t="s">
        <v>1119</v>
      </c>
      <c r="B52" s="36">
        <v>133129</v>
      </c>
      <c r="C52" s="8" t="s">
        <v>563</v>
      </c>
      <c r="D52" s="7" t="s">
        <v>183</v>
      </c>
      <c r="E52" s="31" t="s">
        <v>7</v>
      </c>
      <c r="F52" s="1" t="s">
        <v>25</v>
      </c>
      <c r="G52" s="36">
        <v>85994</v>
      </c>
      <c r="H52" s="347">
        <f>G52/$G$47</f>
        <v>5.5137401090386125E-2</v>
      </c>
      <c r="I52" s="231">
        <f t="shared" si="6"/>
        <v>47135</v>
      </c>
      <c r="J52" s="319">
        <f t="shared" si="7"/>
        <v>0.5481196362536922</v>
      </c>
    </row>
    <row r="53" spans="1:11" ht="15" customHeight="1">
      <c r="A53" s="59"/>
      <c r="B53" s="36"/>
      <c r="C53" s="8"/>
      <c r="D53" s="7"/>
      <c r="E53" s="31"/>
      <c r="F53" s="1"/>
      <c r="G53" s="341"/>
      <c r="H53" s="362"/>
      <c r="I53" s="231"/>
      <c r="J53" s="319"/>
    </row>
    <row r="54" spans="1:11" ht="15" customHeight="1">
      <c r="A54" s="64" t="s">
        <v>33</v>
      </c>
      <c r="B54" s="35" t="s">
        <v>5</v>
      </c>
      <c r="C54" s="24" t="s">
        <v>5</v>
      </c>
      <c r="D54" s="24" t="s">
        <v>5</v>
      </c>
      <c r="E54" s="33" t="s">
        <v>5</v>
      </c>
      <c r="F54" s="27" t="s">
        <v>902</v>
      </c>
      <c r="G54" s="251" t="s">
        <v>5</v>
      </c>
      <c r="H54" s="361" t="s">
        <v>5</v>
      </c>
      <c r="I54" s="93" t="str">
        <f t="shared" ref="I54:I61" si="8">IF(ISNUMBER(G54),B54-G54,"")</f>
        <v/>
      </c>
      <c r="J54" s="327" t="str">
        <f t="shared" ref="J54:J61" si="9">IF(ISNUMBER(I54),B54/G54-1,"")</f>
        <v/>
      </c>
      <c r="K54" s="23"/>
    </row>
    <row r="55" spans="1:11">
      <c r="A55" s="215" t="s">
        <v>998</v>
      </c>
      <c r="B55" s="208">
        <v>175731</v>
      </c>
      <c r="C55" s="18" t="s">
        <v>565</v>
      </c>
      <c r="D55" s="405" t="s">
        <v>1007</v>
      </c>
      <c r="E55" s="125" t="s">
        <v>6</v>
      </c>
      <c r="F55" s="209" t="s">
        <v>903</v>
      </c>
      <c r="G55" s="222">
        <v>148762</v>
      </c>
      <c r="H55" s="359" t="s">
        <v>1007</v>
      </c>
      <c r="I55" s="312">
        <f t="shared" si="8"/>
        <v>26969</v>
      </c>
      <c r="J55" s="358">
        <f t="shared" si="9"/>
        <v>0.18128957663919554</v>
      </c>
    </row>
    <row r="56" spans="1:11" ht="15" customHeight="1">
      <c r="A56" s="59" t="s">
        <v>35</v>
      </c>
      <c r="B56" s="36">
        <v>29990</v>
      </c>
      <c r="C56" s="8" t="s">
        <v>566</v>
      </c>
      <c r="D56" s="8" t="s">
        <v>567</v>
      </c>
      <c r="E56" s="31" t="s">
        <v>272</v>
      </c>
      <c r="F56" s="3" t="s">
        <v>904</v>
      </c>
      <c r="G56" s="45">
        <v>27437</v>
      </c>
      <c r="H56" s="346" t="s">
        <v>1037</v>
      </c>
      <c r="I56" s="325">
        <f t="shared" si="8"/>
        <v>2553</v>
      </c>
      <c r="J56" s="324">
        <f t="shared" si="9"/>
        <v>9.3049531654335382E-2</v>
      </c>
    </row>
    <row r="57" spans="1:11" ht="15" customHeight="1">
      <c r="A57" s="59" t="s">
        <v>1003</v>
      </c>
      <c r="B57" s="89" t="s">
        <v>5</v>
      </c>
      <c r="C57" s="8" t="s">
        <v>5</v>
      </c>
      <c r="D57" s="8" t="s">
        <v>5</v>
      </c>
      <c r="E57" s="110" t="s">
        <v>5</v>
      </c>
      <c r="F57" s="338" t="s">
        <v>39</v>
      </c>
      <c r="G57" s="160"/>
      <c r="H57" s="159"/>
      <c r="I57" s="328" t="str">
        <f t="shared" si="8"/>
        <v/>
      </c>
      <c r="J57" s="319" t="str">
        <f t="shared" si="9"/>
        <v/>
      </c>
    </row>
    <row r="58" spans="1:11" ht="15" customHeight="1">
      <c r="A58" s="59" t="s">
        <v>40</v>
      </c>
      <c r="B58" s="36">
        <v>7298</v>
      </c>
      <c r="C58" s="8" t="s">
        <v>568</v>
      </c>
      <c r="D58" s="8" t="s">
        <v>177</v>
      </c>
      <c r="E58" s="110" t="s">
        <v>38</v>
      </c>
      <c r="F58" s="338" t="s">
        <v>40</v>
      </c>
      <c r="G58" s="161">
        <v>6680</v>
      </c>
      <c r="H58" s="329" t="s">
        <v>377</v>
      </c>
      <c r="I58" s="328">
        <f t="shared" si="8"/>
        <v>618</v>
      </c>
      <c r="J58" s="319">
        <f t="shared" si="9"/>
        <v>9.2514970059880186E-2</v>
      </c>
    </row>
    <row r="59" spans="1:11" ht="15" customHeight="1">
      <c r="A59" s="59" t="s">
        <v>42</v>
      </c>
      <c r="B59" s="36">
        <v>7030</v>
      </c>
      <c r="C59" s="8" t="s">
        <v>569</v>
      </c>
      <c r="D59" s="7" t="s">
        <v>457</v>
      </c>
      <c r="E59" s="110" t="s">
        <v>38</v>
      </c>
      <c r="F59" s="338" t="s">
        <v>42</v>
      </c>
      <c r="G59" s="161">
        <v>6716</v>
      </c>
      <c r="H59" s="329" t="s">
        <v>377</v>
      </c>
      <c r="I59" s="328">
        <f t="shared" si="8"/>
        <v>314</v>
      </c>
      <c r="J59" s="319">
        <f t="shared" si="9"/>
        <v>4.6754020250148853E-2</v>
      </c>
    </row>
    <row r="60" spans="1:11" ht="15" customHeight="1">
      <c r="A60" s="59" t="s">
        <v>45</v>
      </c>
      <c r="B60" s="36">
        <v>6578</v>
      </c>
      <c r="C60" s="8" t="s">
        <v>570</v>
      </c>
      <c r="D60" s="8" t="s">
        <v>343</v>
      </c>
      <c r="E60" s="110" t="s">
        <v>38</v>
      </c>
      <c r="F60" s="338" t="s">
        <v>45</v>
      </c>
      <c r="G60" s="161">
        <v>5033</v>
      </c>
      <c r="H60" s="329" t="s">
        <v>335</v>
      </c>
      <c r="I60" s="328">
        <f t="shared" si="8"/>
        <v>1545</v>
      </c>
      <c r="J60" s="319">
        <f t="shared" si="9"/>
        <v>0.306973971786211</v>
      </c>
    </row>
    <row r="61" spans="1:11" ht="15" customHeight="1">
      <c r="A61" s="59" t="s">
        <v>47</v>
      </c>
      <c r="B61" s="36">
        <v>9084</v>
      </c>
      <c r="C61" s="8" t="s">
        <v>571</v>
      </c>
      <c r="D61" s="8" t="s">
        <v>209</v>
      </c>
      <c r="E61" s="110" t="s">
        <v>32</v>
      </c>
      <c r="F61" s="338" t="s">
        <v>47</v>
      </c>
      <c r="G61" s="161">
        <v>9008</v>
      </c>
      <c r="H61" s="329" t="s">
        <v>1012</v>
      </c>
      <c r="I61" s="328">
        <f t="shared" si="8"/>
        <v>76</v>
      </c>
      <c r="J61" s="319">
        <f t="shared" si="9"/>
        <v>8.4369449378329797E-3</v>
      </c>
    </row>
    <row r="62" spans="1:11" ht="7.5" customHeight="1">
      <c r="A62" s="59"/>
      <c r="B62" s="36"/>
      <c r="C62" s="8"/>
      <c r="D62" s="8"/>
      <c r="E62" s="110"/>
      <c r="F62" s="3"/>
      <c r="G62" s="449"/>
      <c r="H62" s="366"/>
      <c r="I62" s="450"/>
      <c r="J62" s="324"/>
    </row>
    <row r="63" spans="1:11" ht="15" customHeight="1">
      <c r="A63" s="59" t="s">
        <v>1113</v>
      </c>
      <c r="B63" s="36">
        <v>29990</v>
      </c>
      <c r="C63" s="8" t="s">
        <v>566</v>
      </c>
      <c r="D63" s="403" t="s">
        <v>1007</v>
      </c>
      <c r="E63" s="31" t="s">
        <v>6</v>
      </c>
      <c r="F63" s="3" t="s">
        <v>904</v>
      </c>
      <c r="G63" s="86">
        <v>27437</v>
      </c>
      <c r="H63" s="451" t="s">
        <v>1037</v>
      </c>
      <c r="I63" s="325">
        <f>IF(ISNUMBER(G63),B63-G63,"")</f>
        <v>2553</v>
      </c>
      <c r="J63" s="324">
        <f>IF(ISNUMBER(I63),B63/G63-1,"")</f>
        <v>9.3049531654335382E-2</v>
      </c>
    </row>
    <row r="64" spans="1:11" ht="15" customHeight="1">
      <c r="A64" s="59" t="s">
        <v>999</v>
      </c>
      <c r="B64" s="36">
        <v>18763</v>
      </c>
      <c r="C64" s="8" t="s">
        <v>572</v>
      </c>
      <c r="D64" s="8" t="s">
        <v>573</v>
      </c>
      <c r="E64" s="110" t="s">
        <v>440</v>
      </c>
      <c r="F64" s="158"/>
      <c r="G64" s="487" t="s">
        <v>1006</v>
      </c>
      <c r="H64" s="488"/>
      <c r="I64" s="488"/>
      <c r="J64" s="489"/>
    </row>
    <row r="65" spans="1:11">
      <c r="A65" s="59" t="s">
        <v>1000</v>
      </c>
      <c r="B65" s="36">
        <v>22738</v>
      </c>
      <c r="C65" s="8" t="s">
        <v>574</v>
      </c>
      <c r="D65" s="8" t="s">
        <v>575</v>
      </c>
      <c r="E65" s="110" t="s">
        <v>356</v>
      </c>
      <c r="F65" s="158"/>
      <c r="G65" s="363"/>
      <c r="H65" s="261"/>
      <c r="I65" s="207"/>
      <c r="J65" s="204"/>
    </row>
    <row r="66" spans="1:11">
      <c r="A66" s="59"/>
      <c r="B66" s="36"/>
      <c r="C66" s="8"/>
      <c r="D66" s="8"/>
      <c r="E66" s="31"/>
      <c r="F66" s="90"/>
      <c r="G66" s="57"/>
      <c r="H66" s="50"/>
      <c r="I66" s="88"/>
      <c r="J66" s="189"/>
    </row>
    <row r="67" spans="1:11" ht="15" customHeight="1">
      <c r="A67" s="64" t="s">
        <v>81</v>
      </c>
      <c r="B67" s="35" t="s">
        <v>5</v>
      </c>
      <c r="C67" s="24" t="s">
        <v>5</v>
      </c>
      <c r="D67" s="24" t="s">
        <v>5</v>
      </c>
      <c r="E67" s="33" t="s">
        <v>5</v>
      </c>
      <c r="F67" s="27" t="s">
        <v>81</v>
      </c>
      <c r="G67" s="162" t="s">
        <v>5</v>
      </c>
      <c r="H67" s="345" t="s">
        <v>5</v>
      </c>
      <c r="I67" s="93" t="str">
        <f>IF(ISNUMBER(G67),B67-G67,"")</f>
        <v/>
      </c>
      <c r="J67" s="191" t="str">
        <f>IF(ISNUMBER(I67),B67/G67-1,"")</f>
        <v/>
      </c>
      <c r="K67" s="23"/>
    </row>
    <row r="68" spans="1:11" ht="15" customHeight="1">
      <c r="A68" s="59" t="s">
        <v>1110</v>
      </c>
      <c r="B68" s="36">
        <v>3708298</v>
      </c>
      <c r="C68" s="8" t="s">
        <v>597</v>
      </c>
      <c r="D68" s="9">
        <v>1</v>
      </c>
      <c r="E68" s="31" t="s">
        <v>6</v>
      </c>
      <c r="F68" s="1" t="s">
        <v>905</v>
      </c>
      <c r="G68" s="36">
        <v>2778782</v>
      </c>
      <c r="H68" s="344" t="s">
        <v>1007</v>
      </c>
      <c r="I68" s="231">
        <f>IF(ISNUMBER(G68),B68-G68,"")</f>
        <v>929516</v>
      </c>
      <c r="J68" s="319">
        <f>IF(ISNUMBER(I68),B68/G68-1,"")</f>
        <v>0.33450482981392571</v>
      </c>
    </row>
    <row r="69" spans="1:11" ht="15" customHeight="1">
      <c r="A69" s="59" t="s">
        <v>906</v>
      </c>
      <c r="B69" s="36">
        <v>107538</v>
      </c>
      <c r="C69" s="8" t="s">
        <v>598</v>
      </c>
      <c r="D69" s="8" t="s">
        <v>262</v>
      </c>
      <c r="E69" s="31" t="s">
        <v>7</v>
      </c>
      <c r="F69" s="1" t="s">
        <v>906</v>
      </c>
      <c r="G69" s="36">
        <v>115040</v>
      </c>
      <c r="H69" s="17" t="s">
        <v>285</v>
      </c>
      <c r="I69" s="231">
        <f>IF(ISNUMBER(G69),B69-G69,"")</f>
        <v>-7502</v>
      </c>
      <c r="J69" s="319">
        <f>IF(ISNUMBER(I69),B69/G69-1,"")</f>
        <v>-6.5212100139082074E-2</v>
      </c>
    </row>
    <row r="70" spans="1:11" ht="15" customHeight="1">
      <c r="A70" s="59"/>
      <c r="B70" s="36"/>
      <c r="C70" s="8"/>
      <c r="D70" s="8"/>
      <c r="E70" s="31"/>
      <c r="F70" s="1"/>
      <c r="G70" s="36"/>
      <c r="H70" s="17"/>
      <c r="I70" s="231"/>
      <c r="J70" s="319"/>
    </row>
    <row r="71" spans="1:11" ht="15" customHeight="1">
      <c r="A71" s="64" t="s">
        <v>909</v>
      </c>
      <c r="B71" s="35" t="s">
        <v>5</v>
      </c>
      <c r="C71" s="24" t="s">
        <v>5</v>
      </c>
      <c r="D71" s="24" t="s">
        <v>5</v>
      </c>
      <c r="E71" s="33" t="s">
        <v>5</v>
      </c>
      <c r="F71" s="27" t="s">
        <v>909</v>
      </c>
      <c r="G71" s="35" t="s">
        <v>5</v>
      </c>
      <c r="H71" s="345" t="s">
        <v>5</v>
      </c>
      <c r="I71" s="298" t="str">
        <f t="shared" ref="I71:I78" si="10">IF(ISNUMBER(G71),B71-G71,"")</f>
        <v/>
      </c>
      <c r="J71" s="327" t="str">
        <f t="shared" ref="J71:J78" si="11">IF(ISNUMBER(I71),B71/G71-1,"")</f>
        <v/>
      </c>
      <c r="K71" s="23"/>
    </row>
    <row r="72" spans="1:11" ht="15" customHeight="1">
      <c r="A72" s="59" t="s">
        <v>1111</v>
      </c>
      <c r="B72" s="36">
        <v>4683828</v>
      </c>
      <c r="C72" s="8" t="s">
        <v>599</v>
      </c>
      <c r="D72" s="9">
        <v>1</v>
      </c>
      <c r="E72" s="31" t="s">
        <v>6</v>
      </c>
      <c r="F72" s="1" t="s">
        <v>910</v>
      </c>
      <c r="G72" s="36">
        <v>3642542</v>
      </c>
      <c r="H72" s="344" t="s">
        <v>1007</v>
      </c>
      <c r="I72" s="231">
        <f t="shared" si="10"/>
        <v>1041286</v>
      </c>
      <c r="J72" s="319">
        <f t="shared" si="11"/>
        <v>0.28586794606623611</v>
      </c>
    </row>
    <row r="73" spans="1:11" ht="15" customHeight="1">
      <c r="A73" s="59" t="s">
        <v>106</v>
      </c>
      <c r="B73" s="36">
        <v>1637758</v>
      </c>
      <c r="C73" s="8" t="s">
        <v>600</v>
      </c>
      <c r="D73" s="8" t="s">
        <v>158</v>
      </c>
      <c r="E73" s="31" t="s">
        <v>9</v>
      </c>
      <c r="F73" s="1" t="s">
        <v>106</v>
      </c>
      <c r="G73" s="36">
        <v>1177979</v>
      </c>
      <c r="H73" s="17" t="s">
        <v>453</v>
      </c>
      <c r="I73" s="231">
        <f t="shared" si="10"/>
        <v>459779</v>
      </c>
      <c r="J73" s="319">
        <f t="shared" si="11"/>
        <v>0.39031171183866609</v>
      </c>
    </row>
    <row r="74" spans="1:11" ht="15" customHeight="1">
      <c r="A74" s="59" t="s">
        <v>911</v>
      </c>
      <c r="B74" s="36">
        <v>1560741</v>
      </c>
      <c r="C74" s="8" t="s">
        <v>601</v>
      </c>
      <c r="D74" s="8" t="s">
        <v>602</v>
      </c>
      <c r="E74" s="31" t="s">
        <v>9</v>
      </c>
      <c r="F74" s="1" t="s">
        <v>911</v>
      </c>
      <c r="G74" s="36">
        <v>1132514</v>
      </c>
      <c r="H74" s="17" t="s">
        <v>940</v>
      </c>
      <c r="I74" s="231">
        <f t="shared" si="10"/>
        <v>428227</v>
      </c>
      <c r="J74" s="319">
        <f t="shared" si="11"/>
        <v>0.37812071197353858</v>
      </c>
    </row>
    <row r="75" spans="1:11" ht="15" customHeight="1">
      <c r="A75" s="59" t="s">
        <v>912</v>
      </c>
      <c r="B75" s="36">
        <v>1325533</v>
      </c>
      <c r="C75" s="8" t="s">
        <v>603</v>
      </c>
      <c r="D75" s="8" t="s">
        <v>63</v>
      </c>
      <c r="E75" s="31" t="s">
        <v>7</v>
      </c>
      <c r="F75" s="1" t="s">
        <v>912</v>
      </c>
      <c r="G75" s="36">
        <v>947984</v>
      </c>
      <c r="H75" s="344" t="s">
        <v>1038</v>
      </c>
      <c r="I75" s="231">
        <f t="shared" si="10"/>
        <v>377549</v>
      </c>
      <c r="J75" s="319">
        <f t="shared" si="11"/>
        <v>0.39826516059342776</v>
      </c>
    </row>
    <row r="76" spans="1:11" ht="15" customHeight="1">
      <c r="A76" s="59" t="s">
        <v>908</v>
      </c>
      <c r="B76" s="36">
        <v>235208</v>
      </c>
      <c r="C76" s="8" t="s">
        <v>604</v>
      </c>
      <c r="D76" s="8" t="s">
        <v>46</v>
      </c>
      <c r="E76" s="31" t="s">
        <v>7</v>
      </c>
      <c r="F76" s="1" t="s">
        <v>908</v>
      </c>
      <c r="G76" s="36">
        <v>184530</v>
      </c>
      <c r="H76" s="17" t="s">
        <v>983</v>
      </c>
      <c r="I76" s="231">
        <f t="shared" si="10"/>
        <v>50678</v>
      </c>
      <c r="J76" s="319">
        <f t="shared" si="11"/>
        <v>0.27463285102693336</v>
      </c>
    </row>
    <row r="77" spans="1:11">
      <c r="A77" s="235" t="s">
        <v>1002</v>
      </c>
      <c r="B77" s="213">
        <v>77017</v>
      </c>
      <c r="C77" s="236" t="s">
        <v>605</v>
      </c>
      <c r="D77" s="236" t="s">
        <v>514</v>
      </c>
      <c r="E77" s="237" t="s">
        <v>7</v>
      </c>
      <c r="F77" s="209" t="s">
        <v>913</v>
      </c>
      <c r="G77" s="208">
        <v>45465</v>
      </c>
      <c r="H77" s="357" t="s">
        <v>423</v>
      </c>
      <c r="I77" s="312">
        <f t="shared" si="10"/>
        <v>31552</v>
      </c>
      <c r="J77" s="358">
        <f t="shared" si="11"/>
        <v>0.69398438359177383</v>
      </c>
    </row>
    <row r="78" spans="1:11">
      <c r="A78" s="163" t="s">
        <v>107</v>
      </c>
      <c r="B78" s="86">
        <v>3046070</v>
      </c>
      <c r="C78" s="96" t="s">
        <v>606</v>
      </c>
      <c r="D78" s="96" t="s">
        <v>607</v>
      </c>
      <c r="E78" s="98" t="s">
        <v>9</v>
      </c>
      <c r="F78" s="1" t="s">
        <v>107</v>
      </c>
      <c r="G78" s="36">
        <v>2464563</v>
      </c>
      <c r="H78" s="17" t="s">
        <v>984</v>
      </c>
      <c r="I78" s="231">
        <f t="shared" si="10"/>
        <v>581507</v>
      </c>
      <c r="J78" s="319">
        <f t="shared" si="11"/>
        <v>0.235947305871264</v>
      </c>
    </row>
    <row r="79" spans="1:11" ht="15" customHeight="1">
      <c r="A79" s="163"/>
      <c r="B79" s="86"/>
      <c r="C79" s="96"/>
      <c r="D79" s="96"/>
      <c r="E79" s="98"/>
      <c r="F79" s="179"/>
      <c r="G79" s="86"/>
      <c r="H79" s="480"/>
      <c r="I79" s="231"/>
      <c r="J79" s="319"/>
    </row>
    <row r="80" spans="1:11" ht="15" customHeight="1">
      <c r="A80" s="465" t="s">
        <v>1114</v>
      </c>
      <c r="B80" s="478" t="s">
        <v>5</v>
      </c>
      <c r="C80" s="466" t="s">
        <v>5</v>
      </c>
      <c r="D80" s="466" t="s">
        <v>5</v>
      </c>
      <c r="E80" s="467" t="s">
        <v>5</v>
      </c>
      <c r="F80" s="475" t="s">
        <v>909</v>
      </c>
      <c r="G80" s="91" t="s">
        <v>5</v>
      </c>
      <c r="H80" s="479" t="s">
        <v>5</v>
      </c>
      <c r="I80" s="273" t="str">
        <f>IF(ISNUMBER(G80),B80-G80,"")</f>
        <v/>
      </c>
      <c r="J80" s="191" t="str">
        <f>IF(ISNUMBER(I80),B80/G80-1,"")</f>
        <v/>
      </c>
      <c r="K80" s="23"/>
    </row>
    <row r="81" spans="1:11">
      <c r="A81" s="163" t="s">
        <v>1112</v>
      </c>
      <c r="B81" s="86">
        <v>3046070</v>
      </c>
      <c r="C81" s="96" t="s">
        <v>606</v>
      </c>
      <c r="D81" s="445" t="s">
        <v>1007</v>
      </c>
      <c r="E81" s="98" t="s">
        <v>6</v>
      </c>
      <c r="F81" s="1" t="s">
        <v>107</v>
      </c>
      <c r="G81" s="36">
        <v>2464563</v>
      </c>
      <c r="H81" s="17" t="s">
        <v>984</v>
      </c>
      <c r="I81" s="231">
        <f>IF(ISNUMBER(G81),B81-G81,"")</f>
        <v>581507</v>
      </c>
      <c r="J81" s="319">
        <f>IF(ISNUMBER(I81),B81/G81-1,"")</f>
        <v>0.235947305871264</v>
      </c>
    </row>
    <row r="82" spans="1:11">
      <c r="A82" s="164" t="s">
        <v>102</v>
      </c>
      <c r="B82" s="140">
        <v>1907293</v>
      </c>
      <c r="C82" s="13" t="s">
        <v>608</v>
      </c>
      <c r="D82" s="13" t="s">
        <v>573</v>
      </c>
      <c r="E82" s="38" t="s">
        <v>48</v>
      </c>
      <c r="F82" s="1" t="s">
        <v>914</v>
      </c>
      <c r="G82" s="36">
        <v>1363852</v>
      </c>
      <c r="H82" s="349">
        <f>ROUND(G82/G81,3)</f>
        <v>0.55300000000000005</v>
      </c>
      <c r="I82" s="231">
        <f>IF(ISNUMBER(G82),B82-G82,"")</f>
        <v>543441</v>
      </c>
      <c r="J82" s="319">
        <f>IF(ISNUMBER(I82),B82/G82-1,"")</f>
        <v>0.39846039013030743</v>
      </c>
    </row>
    <row r="83" spans="1:11" ht="15" customHeight="1">
      <c r="A83" s="59" t="s">
        <v>104</v>
      </c>
      <c r="B83" s="36">
        <v>1138777</v>
      </c>
      <c r="C83" s="8" t="s">
        <v>609</v>
      </c>
      <c r="D83" s="8" t="s">
        <v>173</v>
      </c>
      <c r="E83" s="31" t="s">
        <v>48</v>
      </c>
      <c r="F83" s="1" t="s">
        <v>915</v>
      </c>
      <c r="G83" s="36">
        <v>1100711</v>
      </c>
      <c r="H83" s="349">
        <f>ROUND(G83/G81,3)</f>
        <v>0.44700000000000001</v>
      </c>
      <c r="I83" s="231">
        <f>IF(ISNUMBER(G83),B83-G83,"")</f>
        <v>38066</v>
      </c>
      <c r="J83" s="319">
        <f>IF(ISNUMBER(I83),B83/G83-1,"")</f>
        <v>3.4583101286350448E-2</v>
      </c>
    </row>
    <row r="84" spans="1:11" ht="15" customHeight="1">
      <c r="A84" s="59"/>
      <c r="B84" s="36"/>
      <c r="C84" s="8"/>
      <c r="D84" s="8"/>
      <c r="E84" s="31"/>
      <c r="F84" s="1"/>
      <c r="G84" s="36"/>
      <c r="H84" s="17"/>
      <c r="I84" s="231"/>
      <c r="J84" s="319"/>
    </row>
    <row r="85" spans="1:11" ht="15" customHeight="1">
      <c r="A85" s="64" t="s">
        <v>109</v>
      </c>
      <c r="B85" s="35" t="s">
        <v>5</v>
      </c>
      <c r="C85" s="24" t="s">
        <v>5</v>
      </c>
      <c r="D85" s="24" t="s">
        <v>5</v>
      </c>
      <c r="E85" s="33" t="s">
        <v>5</v>
      </c>
      <c r="F85" s="27" t="s">
        <v>916</v>
      </c>
      <c r="G85" s="35" t="s">
        <v>5</v>
      </c>
      <c r="H85" s="345" t="s">
        <v>5</v>
      </c>
      <c r="I85" s="298" t="str">
        <f t="shared" ref="I85:I92" si="12">IF(ISNUMBER(G85),B85-G85,"")</f>
        <v/>
      </c>
      <c r="J85" s="327" t="str">
        <f t="shared" ref="J85:J92" si="13">IF(ISNUMBER(I85),B85/G85-1,"")</f>
        <v/>
      </c>
      <c r="K85" s="23"/>
    </row>
    <row r="86" spans="1:11" ht="15" customHeight="1">
      <c r="A86" s="59" t="s">
        <v>1001</v>
      </c>
      <c r="B86" s="36">
        <v>3046051</v>
      </c>
      <c r="C86" s="8" t="s">
        <v>610</v>
      </c>
      <c r="D86" s="9">
        <v>1</v>
      </c>
      <c r="E86" s="31" t="s">
        <v>6</v>
      </c>
      <c r="F86" s="1" t="s">
        <v>917</v>
      </c>
      <c r="G86" s="36">
        <v>2464540</v>
      </c>
      <c r="H86" s="344" t="s">
        <v>1007</v>
      </c>
      <c r="I86" s="231">
        <f t="shared" si="12"/>
        <v>581511</v>
      </c>
      <c r="J86" s="319">
        <f t="shared" si="13"/>
        <v>0.2359511308398321</v>
      </c>
    </row>
    <row r="87" spans="1:11" ht="15" customHeight="1">
      <c r="A87" s="59" t="s">
        <v>918</v>
      </c>
      <c r="B87" s="36">
        <v>13359</v>
      </c>
      <c r="C87" s="8" t="s">
        <v>611</v>
      </c>
      <c r="D87" s="8" t="s">
        <v>326</v>
      </c>
      <c r="E87" s="31" t="s">
        <v>7</v>
      </c>
      <c r="F87" s="1" t="s">
        <v>918</v>
      </c>
      <c r="G87" s="36">
        <v>9800</v>
      </c>
      <c r="H87" s="17" t="s">
        <v>326</v>
      </c>
      <c r="I87" s="231">
        <f t="shared" si="12"/>
        <v>3559</v>
      </c>
      <c r="J87" s="319">
        <f t="shared" si="13"/>
        <v>0.36316326530612253</v>
      </c>
    </row>
    <row r="88" spans="1:11" ht="15" customHeight="1">
      <c r="A88" s="59" t="s">
        <v>919</v>
      </c>
      <c r="B88" s="36">
        <v>2989369</v>
      </c>
      <c r="C88" s="8" t="s">
        <v>612</v>
      </c>
      <c r="D88" s="8" t="s">
        <v>613</v>
      </c>
      <c r="E88" s="31" t="s">
        <v>7</v>
      </c>
      <c r="F88" s="1" t="s">
        <v>919</v>
      </c>
      <c r="G88" s="36">
        <v>2420106</v>
      </c>
      <c r="H88" s="17" t="s">
        <v>985</v>
      </c>
      <c r="I88" s="231">
        <f t="shared" si="12"/>
        <v>569263</v>
      </c>
      <c r="J88" s="319">
        <f t="shared" si="13"/>
        <v>0.23522234150074417</v>
      </c>
    </row>
    <row r="89" spans="1:11" ht="15" customHeight="1">
      <c r="A89" s="59" t="s">
        <v>920</v>
      </c>
      <c r="B89" s="36">
        <v>8699</v>
      </c>
      <c r="C89" s="8" t="s">
        <v>614</v>
      </c>
      <c r="D89" s="8" t="s">
        <v>156</v>
      </c>
      <c r="E89" s="31" t="s">
        <v>7</v>
      </c>
      <c r="F89" s="1" t="s">
        <v>920</v>
      </c>
      <c r="G89" s="36">
        <v>8287</v>
      </c>
      <c r="H89" s="17" t="s">
        <v>156</v>
      </c>
      <c r="I89" s="231">
        <f t="shared" si="12"/>
        <v>412</v>
      </c>
      <c r="J89" s="319">
        <f t="shared" si="13"/>
        <v>4.9716423313623803E-2</v>
      </c>
    </row>
    <row r="90" spans="1:11" ht="15" customHeight="1">
      <c r="A90" s="59" t="s">
        <v>921</v>
      </c>
      <c r="B90" s="36">
        <v>13085</v>
      </c>
      <c r="C90" s="8" t="s">
        <v>615</v>
      </c>
      <c r="D90" s="8" t="s">
        <v>326</v>
      </c>
      <c r="E90" s="31" t="s">
        <v>7</v>
      </c>
      <c r="F90" s="1" t="s">
        <v>921</v>
      </c>
      <c r="G90" s="36">
        <v>8743</v>
      </c>
      <c r="H90" s="17" t="s">
        <v>326</v>
      </c>
      <c r="I90" s="231">
        <f t="shared" si="12"/>
        <v>4342</v>
      </c>
      <c r="J90" s="319">
        <f t="shared" si="13"/>
        <v>0.49662587212627241</v>
      </c>
    </row>
    <row r="91" spans="1:11" ht="15" customHeight="1">
      <c r="A91" s="59" t="s">
        <v>922</v>
      </c>
      <c r="B91" s="36">
        <v>10730</v>
      </c>
      <c r="C91" s="8" t="s">
        <v>616</v>
      </c>
      <c r="D91" s="8" t="s">
        <v>326</v>
      </c>
      <c r="E91" s="31" t="s">
        <v>7</v>
      </c>
      <c r="F91" s="1" t="s">
        <v>922</v>
      </c>
      <c r="G91" s="36">
        <v>11066</v>
      </c>
      <c r="H91" s="17" t="s">
        <v>326</v>
      </c>
      <c r="I91" s="231">
        <f t="shared" si="12"/>
        <v>-336</v>
      </c>
      <c r="J91" s="319">
        <f t="shared" si="13"/>
        <v>-3.0363274896078041E-2</v>
      </c>
    </row>
    <row r="92" spans="1:11" ht="15" customHeight="1" thickBot="1">
      <c r="A92" s="100" t="s">
        <v>923</v>
      </c>
      <c r="B92" s="106">
        <v>10809</v>
      </c>
      <c r="C92" s="102" t="s">
        <v>617</v>
      </c>
      <c r="D92" s="102" t="s">
        <v>326</v>
      </c>
      <c r="E92" s="104" t="s">
        <v>7</v>
      </c>
      <c r="F92" s="105" t="s">
        <v>923</v>
      </c>
      <c r="G92" s="106">
        <v>6538</v>
      </c>
      <c r="H92" s="343" t="s">
        <v>156</v>
      </c>
      <c r="I92" s="300">
        <f t="shared" si="12"/>
        <v>4271</v>
      </c>
      <c r="J92" s="318">
        <f t="shared" si="13"/>
        <v>0.65325787702661375</v>
      </c>
    </row>
    <row r="93" spans="1:11" ht="15" customHeight="1">
      <c r="A93" s="2"/>
      <c r="B93" s="19"/>
      <c r="C93" s="20"/>
      <c r="D93" s="20"/>
      <c r="E93" s="20"/>
      <c r="F93" s="2"/>
      <c r="G93" s="19"/>
      <c r="H93" s="19"/>
    </row>
    <row r="94" spans="1:11" s="395" customFormat="1" ht="15" customHeight="1">
      <c r="A94" s="393" t="s">
        <v>1104</v>
      </c>
      <c r="B94" s="393"/>
      <c r="C94" s="394"/>
      <c r="D94" s="394"/>
      <c r="E94" s="394"/>
      <c r="F94" s="393"/>
      <c r="G94" s="393"/>
      <c r="I94" s="396"/>
    </row>
    <row r="95" spans="1:11" s="395" customFormat="1" ht="15" customHeight="1">
      <c r="A95" s="397"/>
      <c r="B95" s="393"/>
      <c r="C95" s="394"/>
      <c r="D95" s="394"/>
      <c r="E95" s="394"/>
      <c r="F95" s="393"/>
      <c r="G95" s="393"/>
      <c r="I95" s="396"/>
    </row>
    <row r="96" spans="1:11" s="395" customFormat="1" ht="15" customHeight="1">
      <c r="A96" s="398" t="s">
        <v>1105</v>
      </c>
      <c r="B96" s="393"/>
      <c r="C96" s="394"/>
      <c r="D96" s="394"/>
      <c r="E96" s="394"/>
      <c r="F96" s="393"/>
      <c r="G96" s="393"/>
      <c r="I96" s="396"/>
    </row>
    <row r="97" spans="1:9" s="395" customFormat="1" ht="15" customHeight="1">
      <c r="A97" s="399" t="s">
        <v>1082</v>
      </c>
      <c r="B97" s="400"/>
      <c r="C97" s="400"/>
      <c r="D97" s="394"/>
      <c r="E97" s="394"/>
      <c r="F97" s="393"/>
      <c r="G97" s="393"/>
      <c r="I97" s="396"/>
    </row>
    <row r="98" spans="1:9" s="395" customFormat="1" ht="15" customHeight="1">
      <c r="A98" s="399" t="s">
        <v>1083</v>
      </c>
      <c r="B98" s="393"/>
      <c r="C98" s="394"/>
      <c r="D98" s="394"/>
      <c r="E98" s="394"/>
      <c r="I98" s="396"/>
    </row>
    <row r="99" spans="1:9" s="395" customFormat="1" ht="15" customHeight="1">
      <c r="A99" s="399" t="s">
        <v>1084</v>
      </c>
      <c r="B99" s="393"/>
      <c r="C99" s="394"/>
      <c r="D99" s="394"/>
      <c r="E99" s="394"/>
      <c r="I99" s="396"/>
    </row>
    <row r="100" spans="1:9" s="395" customFormat="1" ht="15" customHeight="1">
      <c r="I100" s="396"/>
    </row>
    <row r="101" spans="1:9" s="395" customFormat="1" ht="15" customHeight="1">
      <c r="A101" s="401" t="s">
        <v>1085</v>
      </c>
      <c r="I101" s="396"/>
    </row>
    <row r="102" spans="1:9" s="395" customFormat="1" ht="15" customHeight="1">
      <c r="A102" s="402" t="s">
        <v>1086</v>
      </c>
      <c r="I102" s="396"/>
    </row>
    <row r="103" spans="1:9" s="395" customFormat="1" ht="15" customHeight="1">
      <c r="A103" s="402" t="s">
        <v>1087</v>
      </c>
      <c r="I103" s="396"/>
    </row>
    <row r="104" spans="1:9" s="395" customFormat="1" ht="15" customHeight="1">
      <c r="A104" s="402" t="s">
        <v>1088</v>
      </c>
      <c r="I104" s="396"/>
    </row>
    <row r="105" spans="1:9" s="395" customFormat="1" ht="15" customHeight="1">
      <c r="A105" s="402" t="s">
        <v>1089</v>
      </c>
      <c r="I105" s="396"/>
    </row>
    <row r="106" spans="1:9" s="395" customFormat="1" ht="15" customHeight="1">
      <c r="A106" s="402" t="s">
        <v>1090</v>
      </c>
      <c r="I106" s="396"/>
    </row>
    <row r="107" spans="1:9" s="395" customFormat="1" ht="15" customHeight="1">
      <c r="A107" s="402" t="s">
        <v>1091</v>
      </c>
      <c r="I107" s="396"/>
    </row>
    <row r="108" spans="1:9">
      <c r="B108"/>
      <c r="C108"/>
      <c r="D108"/>
      <c r="E108"/>
      <c r="G108"/>
      <c r="H108" s="5"/>
    </row>
    <row r="109" spans="1:9">
      <c r="B109"/>
      <c r="C109"/>
      <c r="D109"/>
      <c r="E109"/>
      <c r="G109"/>
      <c r="H109" s="5"/>
    </row>
    <row r="110" spans="1:9">
      <c r="B110"/>
      <c r="C110"/>
      <c r="D110"/>
      <c r="E110"/>
      <c r="G110"/>
      <c r="H110" s="5"/>
    </row>
    <row r="111" spans="1:9">
      <c r="B111"/>
      <c r="C111"/>
      <c r="D111"/>
      <c r="E111"/>
      <c r="G111"/>
      <c r="H111" s="5"/>
    </row>
    <row r="112" spans="1:9">
      <c r="B112"/>
      <c r="C112"/>
      <c r="D112"/>
      <c r="E112"/>
      <c r="G112"/>
      <c r="H112" s="5"/>
    </row>
    <row r="113" spans="2:8">
      <c r="B113"/>
      <c r="C113"/>
      <c r="D113"/>
      <c r="E113"/>
      <c r="G113"/>
      <c r="H113" s="5"/>
    </row>
    <row r="114" spans="2:8">
      <c r="B114"/>
      <c r="C114"/>
      <c r="D114"/>
      <c r="E114"/>
      <c r="G114"/>
      <c r="H114" s="5"/>
    </row>
    <row r="115" spans="2:8">
      <c r="B115"/>
      <c r="C115"/>
      <c r="D115"/>
      <c r="E115"/>
      <c r="G115"/>
      <c r="H115" s="5"/>
    </row>
    <row r="116" spans="2:8">
      <c r="B116"/>
      <c r="C116"/>
      <c r="D116"/>
      <c r="E116"/>
      <c r="G116"/>
      <c r="H116" s="5"/>
    </row>
    <row r="117" spans="2:8">
      <c r="B117"/>
      <c r="C117"/>
      <c r="D117"/>
      <c r="E117"/>
      <c r="G117"/>
      <c r="H117" s="5"/>
    </row>
    <row r="118" spans="2:8">
      <c r="B118"/>
      <c r="C118"/>
      <c r="D118"/>
      <c r="E118"/>
      <c r="G118"/>
      <c r="H118" s="5"/>
    </row>
    <row r="119" spans="2:8">
      <c r="B119"/>
      <c r="C119"/>
      <c r="D119"/>
      <c r="E119"/>
      <c r="G119"/>
      <c r="H119" s="5"/>
    </row>
    <row r="120" spans="2:8">
      <c r="B120"/>
      <c r="C120"/>
      <c r="D120"/>
      <c r="E120"/>
      <c r="G120"/>
      <c r="H120" s="5"/>
    </row>
    <row r="121" spans="2:8">
      <c r="B121"/>
      <c r="C121"/>
      <c r="D121"/>
      <c r="E121"/>
      <c r="G121"/>
      <c r="H121" s="5"/>
    </row>
    <row r="122" spans="2:8">
      <c r="B122"/>
      <c r="C122"/>
      <c r="D122"/>
      <c r="E122"/>
      <c r="G122"/>
      <c r="H122" s="5"/>
    </row>
    <row r="123" spans="2:8">
      <c r="B123"/>
      <c r="C123"/>
      <c r="D123"/>
      <c r="E123"/>
      <c r="G123"/>
      <c r="H123" s="5"/>
    </row>
    <row r="124" spans="2:8">
      <c r="B124"/>
      <c r="C124"/>
      <c r="D124"/>
      <c r="E124"/>
      <c r="G124"/>
      <c r="H124" s="5"/>
    </row>
    <row r="125" spans="2:8">
      <c r="B125"/>
      <c r="C125"/>
      <c r="D125"/>
      <c r="E125"/>
      <c r="G125"/>
      <c r="H125" s="5"/>
    </row>
    <row r="126" spans="2:8">
      <c r="B126"/>
      <c r="C126"/>
      <c r="D126"/>
      <c r="E126"/>
      <c r="G126"/>
      <c r="H126" s="5"/>
    </row>
    <row r="127" spans="2:8">
      <c r="B127"/>
      <c r="C127"/>
      <c r="D127"/>
      <c r="E127"/>
      <c r="G127"/>
      <c r="H127" s="5"/>
    </row>
    <row r="128" spans="2:8">
      <c r="B128"/>
      <c r="C128"/>
      <c r="D128"/>
      <c r="E128"/>
      <c r="G128"/>
      <c r="H128" s="5"/>
    </row>
    <row r="129" spans="2:8">
      <c r="B129"/>
      <c r="C129"/>
      <c r="D129"/>
      <c r="E129"/>
      <c r="G129"/>
      <c r="H129" s="5"/>
    </row>
    <row r="130" spans="2:8">
      <c r="B130"/>
      <c r="C130"/>
      <c r="D130"/>
      <c r="E130"/>
      <c r="G130"/>
      <c r="H130" s="5"/>
    </row>
    <row r="131" spans="2:8">
      <c r="B131"/>
      <c r="C131"/>
      <c r="D131"/>
      <c r="E131"/>
      <c r="G131"/>
      <c r="H131" s="5"/>
    </row>
    <row r="132" spans="2:8">
      <c r="B132"/>
      <c r="C132"/>
      <c r="D132"/>
      <c r="E132"/>
      <c r="G132"/>
      <c r="H132" s="5"/>
    </row>
    <row r="133" spans="2:8">
      <c r="B133"/>
      <c r="C133"/>
      <c r="D133"/>
      <c r="E133"/>
      <c r="G133"/>
      <c r="H133" s="5"/>
    </row>
    <row r="134" spans="2:8">
      <c r="B134"/>
      <c r="C134"/>
      <c r="D134"/>
      <c r="E134"/>
      <c r="G134"/>
      <c r="H134" s="5"/>
    </row>
    <row r="135" spans="2:8">
      <c r="B135"/>
      <c r="C135"/>
      <c r="D135"/>
      <c r="E135"/>
      <c r="G135"/>
      <c r="H135" s="5"/>
    </row>
    <row r="136" spans="2:8">
      <c r="B136"/>
      <c r="C136"/>
      <c r="D136"/>
      <c r="E136"/>
      <c r="G136"/>
      <c r="H136" s="5"/>
    </row>
    <row r="137" spans="2:8">
      <c r="B137"/>
      <c r="C137"/>
      <c r="D137"/>
      <c r="E137"/>
      <c r="G137"/>
      <c r="H137" s="5"/>
    </row>
    <row r="138" spans="2:8">
      <c r="B138"/>
      <c r="C138"/>
      <c r="D138"/>
      <c r="E138"/>
      <c r="G138"/>
      <c r="H138" s="5"/>
    </row>
    <row r="139" spans="2:8">
      <c r="B139"/>
      <c r="C139"/>
      <c r="D139"/>
      <c r="E139"/>
      <c r="G139"/>
      <c r="H139" s="5"/>
    </row>
    <row r="140" spans="2:8">
      <c r="B140"/>
      <c r="C140"/>
      <c r="D140"/>
      <c r="E140"/>
      <c r="G140"/>
      <c r="H140" s="5"/>
    </row>
    <row r="141" spans="2:8">
      <c r="B141"/>
      <c r="C141"/>
      <c r="D141"/>
      <c r="E141"/>
      <c r="G141"/>
      <c r="H141" s="5"/>
    </row>
    <row r="142" spans="2:8">
      <c r="B142"/>
      <c r="C142"/>
      <c r="D142"/>
      <c r="E142"/>
      <c r="G142"/>
      <c r="H142" s="5"/>
    </row>
    <row r="143" spans="2:8">
      <c r="B143"/>
      <c r="C143"/>
      <c r="D143"/>
      <c r="E143"/>
      <c r="G143"/>
      <c r="H143" s="5"/>
    </row>
    <row r="144" spans="2:8">
      <c r="B144"/>
      <c r="C144"/>
      <c r="D144"/>
      <c r="E144"/>
      <c r="G144"/>
      <c r="H144" s="5"/>
    </row>
    <row r="145" spans="2:8">
      <c r="B145"/>
      <c r="C145"/>
      <c r="D145"/>
      <c r="E145"/>
      <c r="G145"/>
      <c r="H145" s="5"/>
    </row>
    <row r="146" spans="2:8">
      <c r="B146"/>
      <c r="C146"/>
      <c r="D146"/>
      <c r="E146"/>
      <c r="G146"/>
      <c r="H146" s="5"/>
    </row>
    <row r="147" spans="2:8">
      <c r="B147"/>
      <c r="C147"/>
      <c r="D147"/>
      <c r="E147"/>
      <c r="G147"/>
      <c r="H147" s="5"/>
    </row>
    <row r="148" spans="2:8">
      <c r="B148"/>
      <c r="C148"/>
      <c r="D148"/>
      <c r="E148"/>
      <c r="G148"/>
      <c r="H148" s="5"/>
    </row>
    <row r="149" spans="2:8">
      <c r="B149"/>
      <c r="C149"/>
      <c r="D149"/>
      <c r="E149"/>
      <c r="G149"/>
      <c r="H149" s="5"/>
    </row>
    <row r="150" spans="2:8">
      <c r="B150"/>
      <c r="C150"/>
      <c r="D150"/>
      <c r="E150"/>
      <c r="G150"/>
      <c r="H150" s="5"/>
    </row>
    <row r="151" spans="2:8">
      <c r="B151"/>
      <c r="C151"/>
      <c r="D151"/>
      <c r="E151"/>
      <c r="G151"/>
      <c r="H151" s="5"/>
    </row>
    <row r="152" spans="2:8">
      <c r="B152"/>
      <c r="C152"/>
      <c r="D152"/>
      <c r="E152"/>
      <c r="G152"/>
      <c r="H152" s="5"/>
    </row>
    <row r="153" spans="2:8">
      <c r="B153"/>
      <c r="C153"/>
      <c r="D153"/>
      <c r="E153"/>
      <c r="G153"/>
      <c r="H153" s="5"/>
    </row>
    <row r="154" spans="2:8">
      <c r="B154"/>
      <c r="C154"/>
      <c r="D154"/>
      <c r="E154"/>
      <c r="G154"/>
      <c r="H154" s="5"/>
    </row>
    <row r="155" spans="2:8">
      <c r="B155"/>
      <c r="C155"/>
      <c r="D155"/>
      <c r="E155"/>
      <c r="G155"/>
      <c r="H155" s="5"/>
    </row>
    <row r="156" spans="2:8">
      <c r="B156"/>
      <c r="C156"/>
      <c r="D156"/>
      <c r="E156"/>
      <c r="G156"/>
      <c r="H156" s="5"/>
    </row>
    <row r="157" spans="2:8">
      <c r="B157"/>
      <c r="C157"/>
      <c r="D157"/>
      <c r="E157"/>
      <c r="G157"/>
      <c r="H157" s="5"/>
    </row>
    <row r="158" spans="2:8">
      <c r="B158"/>
      <c r="C158"/>
      <c r="D158"/>
      <c r="E158"/>
      <c r="G158"/>
      <c r="H158" s="5"/>
    </row>
    <row r="159" spans="2:8">
      <c r="B159"/>
      <c r="C159"/>
      <c r="D159"/>
      <c r="E159"/>
      <c r="G159"/>
      <c r="H159" s="5"/>
    </row>
    <row r="160" spans="2:8">
      <c r="B160"/>
      <c r="C160"/>
      <c r="D160"/>
      <c r="E160"/>
      <c r="G160"/>
      <c r="H160" s="5"/>
    </row>
    <row r="161" spans="2:8">
      <c r="B161"/>
      <c r="C161"/>
      <c r="D161"/>
      <c r="E161"/>
      <c r="G161"/>
      <c r="H161" s="5"/>
    </row>
    <row r="162" spans="2:8">
      <c r="B162"/>
      <c r="C162"/>
      <c r="D162"/>
      <c r="E162"/>
      <c r="G162"/>
      <c r="H162" s="5"/>
    </row>
    <row r="163" spans="2:8">
      <c r="B163"/>
      <c r="C163"/>
      <c r="D163"/>
      <c r="E163"/>
      <c r="G163"/>
      <c r="H163" s="5"/>
    </row>
    <row r="164" spans="2:8">
      <c r="B164"/>
      <c r="C164"/>
      <c r="D164"/>
      <c r="E164"/>
      <c r="G164"/>
      <c r="H164" s="5"/>
    </row>
    <row r="165" spans="2:8">
      <c r="B165"/>
      <c r="C165"/>
      <c r="D165"/>
      <c r="E165"/>
      <c r="G165"/>
      <c r="H165" s="5"/>
    </row>
    <row r="166" spans="2:8">
      <c r="B166"/>
      <c r="C166"/>
      <c r="D166"/>
      <c r="E166"/>
      <c r="G166"/>
      <c r="H166" s="5"/>
    </row>
    <row r="167" spans="2:8">
      <c r="B167"/>
      <c r="C167"/>
      <c r="D167"/>
      <c r="E167"/>
      <c r="G167"/>
      <c r="H167" s="5"/>
    </row>
    <row r="168" spans="2:8">
      <c r="B168"/>
      <c r="C168"/>
      <c r="D168"/>
      <c r="E168"/>
      <c r="G168"/>
      <c r="H168" s="5"/>
    </row>
    <row r="169" spans="2:8">
      <c r="B169"/>
      <c r="C169"/>
      <c r="D169"/>
      <c r="E169"/>
      <c r="G169"/>
      <c r="H169" s="5"/>
    </row>
    <row r="170" spans="2:8">
      <c r="B170"/>
      <c r="C170"/>
      <c r="D170"/>
      <c r="E170"/>
      <c r="G170"/>
      <c r="H170" s="5"/>
    </row>
    <row r="171" spans="2:8">
      <c r="B171"/>
      <c r="C171"/>
      <c r="D171"/>
      <c r="E171"/>
      <c r="G171"/>
      <c r="H171" s="5"/>
    </row>
    <row r="172" spans="2:8">
      <c r="B172"/>
      <c r="C172"/>
      <c r="D172"/>
      <c r="E172"/>
      <c r="G172"/>
      <c r="H172" s="5"/>
    </row>
    <row r="173" spans="2:8">
      <c r="B173"/>
      <c r="C173"/>
      <c r="D173"/>
      <c r="E173"/>
      <c r="G173"/>
      <c r="H173" s="5"/>
    </row>
    <row r="174" spans="2:8">
      <c r="B174"/>
      <c r="C174"/>
      <c r="D174"/>
      <c r="E174"/>
      <c r="G174"/>
      <c r="H174" s="5"/>
    </row>
    <row r="175" spans="2:8">
      <c r="B175"/>
      <c r="C175"/>
      <c r="D175"/>
      <c r="E175"/>
      <c r="G175"/>
      <c r="H175" s="5"/>
    </row>
    <row r="176" spans="2:8">
      <c r="B176"/>
      <c r="C176"/>
      <c r="D176"/>
      <c r="E176"/>
      <c r="G176"/>
      <c r="H176" s="5"/>
    </row>
    <row r="177" spans="2:8">
      <c r="B177"/>
      <c r="C177"/>
      <c r="D177"/>
      <c r="E177"/>
      <c r="G177"/>
      <c r="H177" s="5"/>
    </row>
    <row r="178" spans="2:8">
      <c r="B178"/>
      <c r="C178"/>
      <c r="D178"/>
      <c r="E178"/>
      <c r="G178"/>
      <c r="H178" s="5"/>
    </row>
    <row r="179" spans="2:8">
      <c r="B179"/>
      <c r="C179"/>
      <c r="D179"/>
      <c r="E179"/>
      <c r="G179"/>
      <c r="H179" s="5"/>
    </row>
    <row r="180" spans="2:8">
      <c r="B180"/>
      <c r="C180"/>
      <c r="D180"/>
      <c r="E180"/>
      <c r="G180"/>
      <c r="H180" s="5"/>
    </row>
    <row r="181" spans="2:8">
      <c r="B181"/>
      <c r="C181"/>
      <c r="D181"/>
      <c r="E181"/>
      <c r="G181"/>
      <c r="H181" s="5"/>
    </row>
    <row r="182" spans="2:8">
      <c r="B182"/>
      <c r="C182"/>
      <c r="D182"/>
      <c r="E182"/>
      <c r="G182"/>
      <c r="H182" s="5"/>
    </row>
    <row r="183" spans="2:8">
      <c r="B183"/>
      <c r="C183"/>
      <c r="D183"/>
      <c r="E183"/>
      <c r="G183"/>
      <c r="H183" s="5"/>
    </row>
    <row r="184" spans="2:8">
      <c r="B184"/>
      <c r="C184"/>
      <c r="D184"/>
      <c r="E184"/>
      <c r="G184"/>
      <c r="H184" s="5"/>
    </row>
    <row r="185" spans="2:8">
      <c r="B185"/>
      <c r="C185"/>
      <c r="D185"/>
      <c r="E185"/>
      <c r="G185"/>
      <c r="H185" s="5"/>
    </row>
    <row r="186" spans="2:8">
      <c r="B186"/>
      <c r="C186"/>
      <c r="D186"/>
      <c r="E186"/>
      <c r="G186"/>
      <c r="H186" s="5"/>
    </row>
    <row r="187" spans="2:8">
      <c r="B187"/>
      <c r="C187"/>
      <c r="D187"/>
      <c r="E187"/>
      <c r="G187"/>
      <c r="H187" s="5"/>
    </row>
    <row r="188" spans="2:8">
      <c r="B188"/>
      <c r="C188"/>
      <c r="D188"/>
      <c r="E188"/>
      <c r="G188"/>
      <c r="H188" s="5"/>
    </row>
    <row r="189" spans="2:8">
      <c r="B189"/>
      <c r="C189"/>
      <c r="D189"/>
      <c r="E189"/>
      <c r="G189"/>
      <c r="H189" s="5"/>
    </row>
    <row r="190" spans="2:8">
      <c r="B190"/>
      <c r="C190"/>
      <c r="D190"/>
      <c r="E190"/>
      <c r="G190"/>
      <c r="H190" s="5"/>
    </row>
    <row r="191" spans="2:8">
      <c r="B191"/>
      <c r="C191"/>
      <c r="D191"/>
      <c r="E191"/>
      <c r="G191"/>
      <c r="H191" s="5"/>
    </row>
    <row r="192" spans="2:8">
      <c r="B192"/>
      <c r="C192"/>
      <c r="D192"/>
      <c r="E192"/>
      <c r="G192"/>
      <c r="H192" s="5"/>
    </row>
    <row r="193" spans="2:8">
      <c r="B193"/>
      <c r="C193"/>
      <c r="D193"/>
      <c r="E193"/>
      <c r="G193"/>
      <c r="H193" s="5"/>
    </row>
    <row r="194" spans="2:8">
      <c r="B194"/>
      <c r="C194"/>
      <c r="D194"/>
      <c r="E194"/>
      <c r="G194"/>
      <c r="H194" s="5"/>
    </row>
    <row r="195" spans="2:8">
      <c r="B195"/>
      <c r="C195"/>
      <c r="D195"/>
      <c r="E195"/>
      <c r="G195"/>
      <c r="H195" s="5"/>
    </row>
    <row r="196" spans="2:8">
      <c r="B196"/>
      <c r="C196"/>
      <c r="D196"/>
      <c r="E196"/>
      <c r="G196"/>
      <c r="H196" s="5"/>
    </row>
    <row r="197" spans="2:8">
      <c r="B197"/>
      <c r="C197"/>
      <c r="D197"/>
      <c r="E197"/>
      <c r="G197"/>
      <c r="H197" s="5"/>
    </row>
    <row r="198" spans="2:8">
      <c r="B198"/>
      <c r="C198"/>
      <c r="D198"/>
      <c r="E198"/>
      <c r="G198"/>
      <c r="H198" s="5"/>
    </row>
    <row r="199" spans="2:8">
      <c r="B199"/>
      <c r="C199"/>
      <c r="D199"/>
      <c r="E199"/>
      <c r="G199"/>
      <c r="H199" s="5"/>
    </row>
    <row r="200" spans="2:8">
      <c r="B200"/>
      <c r="C200"/>
      <c r="D200"/>
      <c r="E200"/>
      <c r="G200"/>
      <c r="H200" s="5"/>
    </row>
    <row r="201" spans="2:8">
      <c r="B201"/>
      <c r="C201"/>
      <c r="D201"/>
      <c r="E201"/>
      <c r="G201"/>
      <c r="H201" s="5"/>
    </row>
    <row r="202" spans="2:8">
      <c r="B202"/>
      <c r="C202"/>
      <c r="D202"/>
      <c r="E202"/>
      <c r="G202"/>
      <c r="H202" s="5"/>
    </row>
    <row r="203" spans="2:8">
      <c r="B203"/>
      <c r="C203"/>
      <c r="D203"/>
      <c r="E203"/>
      <c r="G203"/>
      <c r="H203" s="5"/>
    </row>
    <row r="204" spans="2:8">
      <c r="B204"/>
      <c r="C204"/>
      <c r="D204"/>
      <c r="E204"/>
      <c r="G204"/>
      <c r="H204" s="5"/>
    </row>
    <row r="205" spans="2:8">
      <c r="B205"/>
      <c r="C205"/>
      <c r="D205"/>
      <c r="E205"/>
      <c r="G205"/>
      <c r="H205" s="5"/>
    </row>
    <row r="206" spans="2:8">
      <c r="B206"/>
      <c r="C206"/>
      <c r="D206"/>
      <c r="E206"/>
      <c r="G206"/>
      <c r="H206" s="5"/>
    </row>
    <row r="207" spans="2:8">
      <c r="B207"/>
      <c r="C207"/>
      <c r="D207"/>
      <c r="E207"/>
      <c r="G207"/>
      <c r="H207" s="5"/>
    </row>
    <row r="208" spans="2:8">
      <c r="B208"/>
      <c r="C208"/>
      <c r="D208"/>
      <c r="E208"/>
      <c r="G208"/>
      <c r="H208" s="5"/>
    </row>
    <row r="209" spans="2:8">
      <c r="B209"/>
      <c r="C209"/>
      <c r="D209"/>
      <c r="E209"/>
      <c r="G209"/>
      <c r="H209" s="5"/>
    </row>
    <row r="210" spans="2:8">
      <c r="B210"/>
      <c r="C210"/>
      <c r="D210"/>
      <c r="E210"/>
      <c r="G210"/>
      <c r="H210" s="5"/>
    </row>
    <row r="211" spans="2:8">
      <c r="B211"/>
      <c r="C211"/>
      <c r="D211"/>
      <c r="E211"/>
      <c r="G211"/>
      <c r="H211" s="5"/>
    </row>
    <row r="212" spans="2:8">
      <c r="B212"/>
      <c r="C212"/>
      <c r="D212"/>
      <c r="E212"/>
      <c r="G212"/>
      <c r="H212" s="5"/>
    </row>
    <row r="213" spans="2:8">
      <c r="B213"/>
      <c r="C213"/>
      <c r="D213"/>
      <c r="E213"/>
      <c r="G213"/>
      <c r="H213" s="5"/>
    </row>
    <row r="214" spans="2:8">
      <c r="B214"/>
      <c r="C214"/>
      <c r="D214"/>
      <c r="E214"/>
      <c r="G214"/>
      <c r="H214" s="5"/>
    </row>
    <row r="215" spans="2:8">
      <c r="B215"/>
      <c r="C215"/>
      <c r="D215"/>
      <c r="E215"/>
      <c r="G215"/>
      <c r="H215" s="5"/>
    </row>
    <row r="216" spans="2:8">
      <c r="B216"/>
      <c r="C216"/>
      <c r="D216"/>
      <c r="E216"/>
      <c r="G216"/>
      <c r="H216" s="5"/>
    </row>
    <row r="217" spans="2:8">
      <c r="B217"/>
      <c r="C217"/>
      <c r="D217"/>
      <c r="E217"/>
      <c r="G217"/>
      <c r="H217" s="5"/>
    </row>
    <row r="218" spans="2:8">
      <c r="B218"/>
      <c r="C218"/>
      <c r="D218"/>
      <c r="E218"/>
      <c r="G218"/>
      <c r="H218" s="5"/>
    </row>
    <row r="219" spans="2:8">
      <c r="B219"/>
      <c r="C219"/>
      <c r="D219"/>
      <c r="E219"/>
      <c r="G219"/>
      <c r="H219" s="5"/>
    </row>
    <row r="220" spans="2:8">
      <c r="B220"/>
      <c r="C220"/>
      <c r="D220"/>
      <c r="E220"/>
      <c r="G220"/>
      <c r="H220" s="5"/>
    </row>
    <row r="221" spans="2:8">
      <c r="B221"/>
      <c r="C221"/>
      <c r="D221"/>
      <c r="E221"/>
      <c r="G221"/>
      <c r="H221" s="5"/>
    </row>
    <row r="222" spans="2:8">
      <c r="B222"/>
      <c r="C222"/>
      <c r="D222"/>
      <c r="E222"/>
      <c r="G222"/>
      <c r="H222" s="5"/>
    </row>
    <row r="223" spans="2:8">
      <c r="B223"/>
      <c r="C223"/>
      <c r="D223"/>
      <c r="E223"/>
      <c r="G223"/>
      <c r="H223" s="5"/>
    </row>
    <row r="224" spans="2:8">
      <c r="B224"/>
      <c r="C224"/>
      <c r="D224"/>
      <c r="E224"/>
      <c r="G224"/>
      <c r="H224" s="5"/>
    </row>
    <row r="225" spans="2:8">
      <c r="B225"/>
      <c r="C225"/>
      <c r="D225"/>
      <c r="E225"/>
      <c r="G225"/>
      <c r="H225" s="5"/>
    </row>
    <row r="226" spans="2:8">
      <c r="B226"/>
      <c r="C226"/>
      <c r="D226"/>
      <c r="E226"/>
      <c r="G226"/>
      <c r="H226" s="5"/>
    </row>
    <row r="227" spans="2:8">
      <c r="B227"/>
      <c r="C227"/>
      <c r="D227"/>
      <c r="E227"/>
      <c r="G227"/>
      <c r="H227" s="5"/>
    </row>
    <row r="228" spans="2:8">
      <c r="B228"/>
      <c r="C228"/>
      <c r="D228"/>
      <c r="E228"/>
      <c r="G228"/>
      <c r="H228" s="5"/>
    </row>
    <row r="229" spans="2:8">
      <c r="B229"/>
      <c r="C229"/>
      <c r="D229"/>
      <c r="E229"/>
      <c r="G229"/>
      <c r="H229" s="5"/>
    </row>
    <row r="230" spans="2:8">
      <c r="B230"/>
      <c r="C230"/>
      <c r="D230"/>
      <c r="E230"/>
      <c r="G230"/>
      <c r="H230" s="5"/>
    </row>
    <row r="231" spans="2:8">
      <c r="B231"/>
      <c r="C231"/>
      <c r="D231"/>
      <c r="E231"/>
      <c r="G231"/>
      <c r="H231" s="5"/>
    </row>
    <row r="232" spans="2:8">
      <c r="B232"/>
      <c r="C232"/>
      <c r="D232"/>
      <c r="E232"/>
      <c r="G232"/>
      <c r="H232" s="5"/>
    </row>
    <row r="233" spans="2:8">
      <c r="B233"/>
      <c r="C233"/>
      <c r="D233"/>
      <c r="E233"/>
      <c r="G233"/>
      <c r="H233" s="5"/>
    </row>
    <row r="234" spans="2:8">
      <c r="B234"/>
      <c r="C234"/>
      <c r="D234"/>
      <c r="E234"/>
      <c r="G234"/>
      <c r="H234" s="5"/>
    </row>
    <row r="235" spans="2:8">
      <c r="B235"/>
      <c r="C235"/>
      <c r="D235"/>
      <c r="E235"/>
      <c r="G235"/>
      <c r="H235" s="5"/>
    </row>
    <row r="236" spans="2:8">
      <c r="B236"/>
      <c r="C236"/>
      <c r="D236"/>
      <c r="E236"/>
      <c r="G236"/>
      <c r="H236" s="5"/>
    </row>
    <row r="237" spans="2:8">
      <c r="B237"/>
      <c r="C237"/>
      <c r="D237"/>
      <c r="E237"/>
      <c r="G237"/>
      <c r="H237" s="5"/>
    </row>
    <row r="238" spans="2:8">
      <c r="B238"/>
      <c r="C238"/>
      <c r="D238"/>
      <c r="E238"/>
      <c r="G238"/>
      <c r="H238" s="5"/>
    </row>
    <row r="239" spans="2:8">
      <c r="B239"/>
      <c r="C239"/>
      <c r="D239"/>
      <c r="E239"/>
      <c r="G239"/>
      <c r="H239" s="5"/>
    </row>
    <row r="240" spans="2:8">
      <c r="B240"/>
      <c r="C240"/>
      <c r="D240"/>
      <c r="E240"/>
      <c r="G240"/>
      <c r="H240" s="5"/>
    </row>
    <row r="241" spans="2:8">
      <c r="B241"/>
      <c r="C241"/>
      <c r="D241"/>
      <c r="E241"/>
      <c r="G241"/>
      <c r="H241" s="5"/>
    </row>
    <row r="242" spans="2:8">
      <c r="B242"/>
      <c r="C242"/>
      <c r="D242"/>
      <c r="E242"/>
      <c r="G242"/>
      <c r="H242" s="5"/>
    </row>
    <row r="243" spans="2:8">
      <c r="B243"/>
      <c r="C243"/>
      <c r="D243"/>
      <c r="E243"/>
      <c r="G243"/>
      <c r="H243" s="5"/>
    </row>
    <row r="244" spans="2:8">
      <c r="B244"/>
      <c r="C244"/>
      <c r="D244"/>
      <c r="E244"/>
      <c r="G244"/>
      <c r="H244" s="5"/>
    </row>
    <row r="245" spans="2:8">
      <c r="B245"/>
      <c r="C245"/>
      <c r="D245"/>
      <c r="E245"/>
      <c r="G245"/>
      <c r="H245" s="5"/>
    </row>
    <row r="246" spans="2:8">
      <c r="B246"/>
      <c r="C246"/>
      <c r="D246"/>
      <c r="E246"/>
      <c r="G246"/>
      <c r="H246" s="5"/>
    </row>
    <row r="247" spans="2:8">
      <c r="B247"/>
      <c r="C247"/>
      <c r="D247"/>
      <c r="E247"/>
      <c r="G247"/>
      <c r="H247" s="5"/>
    </row>
    <row r="248" spans="2:8">
      <c r="B248"/>
      <c r="C248"/>
      <c r="D248"/>
      <c r="E248"/>
      <c r="G248"/>
      <c r="H248" s="5"/>
    </row>
    <row r="249" spans="2:8">
      <c r="B249"/>
      <c r="C249"/>
      <c r="D249"/>
      <c r="E249"/>
      <c r="G249"/>
      <c r="H249" s="5"/>
    </row>
    <row r="250" spans="2:8">
      <c r="B250"/>
      <c r="C250"/>
      <c r="D250"/>
      <c r="E250"/>
      <c r="G250"/>
      <c r="H250" s="5"/>
    </row>
    <row r="251" spans="2:8">
      <c r="B251"/>
      <c r="C251"/>
      <c r="D251"/>
      <c r="E251"/>
      <c r="G251"/>
      <c r="H251" s="5"/>
    </row>
    <row r="252" spans="2:8">
      <c r="B252"/>
      <c r="C252"/>
      <c r="D252"/>
      <c r="E252"/>
      <c r="G252"/>
      <c r="H252" s="5"/>
    </row>
    <row r="253" spans="2:8">
      <c r="B253"/>
      <c r="C253"/>
      <c r="D253"/>
      <c r="E253"/>
      <c r="G253"/>
      <c r="H253" s="5"/>
    </row>
    <row r="254" spans="2:8">
      <c r="B254"/>
      <c r="C254"/>
      <c r="D254"/>
      <c r="E254"/>
      <c r="G254"/>
      <c r="H254" s="5"/>
    </row>
    <row r="255" spans="2:8">
      <c r="B255"/>
      <c r="C255"/>
      <c r="D255"/>
      <c r="E255"/>
      <c r="G255"/>
      <c r="H255" s="5"/>
    </row>
    <row r="256" spans="2:8">
      <c r="B256"/>
      <c r="C256"/>
      <c r="D256"/>
      <c r="E256"/>
      <c r="G256"/>
      <c r="H256" s="5"/>
    </row>
    <row r="257" spans="2:8">
      <c r="B257"/>
      <c r="C257"/>
      <c r="D257"/>
      <c r="E257"/>
      <c r="G257"/>
      <c r="H257" s="5"/>
    </row>
    <row r="258" spans="2:8">
      <c r="B258"/>
      <c r="C258"/>
      <c r="D258"/>
      <c r="E258"/>
      <c r="G258"/>
      <c r="H258" s="5"/>
    </row>
    <row r="259" spans="2:8">
      <c r="B259"/>
      <c r="C259"/>
      <c r="D259"/>
      <c r="E259"/>
      <c r="G259"/>
      <c r="H259" s="5"/>
    </row>
    <row r="260" spans="2:8">
      <c r="B260"/>
      <c r="C260"/>
      <c r="D260"/>
      <c r="E260"/>
      <c r="G260"/>
      <c r="H260" s="5"/>
    </row>
    <row r="261" spans="2:8">
      <c r="B261"/>
      <c r="C261"/>
      <c r="D261"/>
      <c r="E261"/>
      <c r="G261"/>
      <c r="H261" s="5"/>
    </row>
    <row r="262" spans="2:8">
      <c r="B262"/>
      <c r="C262"/>
      <c r="D262"/>
      <c r="E262"/>
      <c r="G262"/>
      <c r="H262" s="5"/>
    </row>
    <row r="263" spans="2:8">
      <c r="B263"/>
      <c r="C263"/>
      <c r="D263"/>
      <c r="E263"/>
      <c r="G263"/>
      <c r="H263" s="5"/>
    </row>
    <row r="264" spans="2:8">
      <c r="B264"/>
      <c r="C264"/>
      <c r="D264"/>
      <c r="E264"/>
      <c r="G264"/>
      <c r="H264" s="5"/>
    </row>
    <row r="265" spans="2:8">
      <c r="B265"/>
      <c r="C265"/>
      <c r="D265"/>
      <c r="E265"/>
      <c r="G265"/>
      <c r="H265" s="5"/>
    </row>
    <row r="266" spans="2:8">
      <c r="B266"/>
      <c r="C266"/>
      <c r="D266"/>
      <c r="E266"/>
      <c r="G266"/>
      <c r="H266" s="5"/>
    </row>
    <row r="267" spans="2:8">
      <c r="B267"/>
      <c r="C267"/>
      <c r="D267"/>
      <c r="E267"/>
      <c r="G267"/>
      <c r="H267" s="5"/>
    </row>
    <row r="268" spans="2:8">
      <c r="B268"/>
      <c r="C268"/>
      <c r="D268"/>
      <c r="E268"/>
      <c r="G268"/>
      <c r="H268" s="5"/>
    </row>
    <row r="269" spans="2:8">
      <c r="B269"/>
      <c r="C269"/>
      <c r="D269"/>
      <c r="E269"/>
      <c r="G269"/>
      <c r="H269" s="5"/>
    </row>
    <row r="270" spans="2:8">
      <c r="B270"/>
      <c r="C270"/>
      <c r="D270"/>
      <c r="E270"/>
      <c r="G270"/>
      <c r="H270" s="5"/>
    </row>
    <row r="271" spans="2:8">
      <c r="B271"/>
      <c r="C271"/>
      <c r="D271"/>
      <c r="E271"/>
      <c r="G271"/>
      <c r="H271" s="5"/>
    </row>
    <row r="272" spans="2:8">
      <c r="B272"/>
      <c r="C272"/>
      <c r="D272"/>
      <c r="E272"/>
      <c r="G272"/>
      <c r="H272" s="5"/>
    </row>
    <row r="273" spans="2:8">
      <c r="B273"/>
      <c r="C273"/>
      <c r="D273"/>
      <c r="E273"/>
      <c r="G273"/>
      <c r="H273" s="5"/>
    </row>
    <row r="274" spans="2:8">
      <c r="B274"/>
      <c r="C274"/>
      <c r="D274"/>
      <c r="E274"/>
      <c r="G274"/>
      <c r="H274" s="5"/>
    </row>
    <row r="275" spans="2:8">
      <c r="B275"/>
      <c r="C275"/>
      <c r="D275"/>
      <c r="E275"/>
      <c r="G275"/>
      <c r="H275" s="5"/>
    </row>
    <row r="276" spans="2:8">
      <c r="B276"/>
      <c r="C276"/>
      <c r="D276"/>
      <c r="E276"/>
      <c r="G276"/>
      <c r="H276" s="5"/>
    </row>
    <row r="277" spans="2:8">
      <c r="B277"/>
      <c r="C277"/>
      <c r="D277"/>
      <c r="E277"/>
      <c r="G277"/>
      <c r="H277" s="5"/>
    </row>
    <row r="278" spans="2:8">
      <c r="B278"/>
      <c r="C278"/>
      <c r="D278"/>
      <c r="E278"/>
      <c r="G278"/>
      <c r="H278" s="5"/>
    </row>
    <row r="279" spans="2:8">
      <c r="B279"/>
      <c r="C279"/>
      <c r="D279"/>
      <c r="E279"/>
      <c r="G279"/>
      <c r="H279" s="5"/>
    </row>
    <row r="280" spans="2:8">
      <c r="B280"/>
      <c r="C280"/>
      <c r="D280"/>
      <c r="E280"/>
      <c r="G280"/>
      <c r="H280" s="5"/>
    </row>
    <row r="281" spans="2:8">
      <c r="B281"/>
      <c r="C281"/>
      <c r="D281"/>
      <c r="E281"/>
      <c r="G281"/>
      <c r="H281" s="5"/>
    </row>
    <row r="282" spans="2:8">
      <c r="B282"/>
      <c r="C282"/>
      <c r="D282"/>
      <c r="E282"/>
      <c r="G282"/>
      <c r="H282" s="5"/>
    </row>
    <row r="283" spans="2:8">
      <c r="B283"/>
      <c r="C283"/>
      <c r="D283"/>
      <c r="E283"/>
      <c r="G283"/>
      <c r="H283" s="5"/>
    </row>
    <row r="284" spans="2:8">
      <c r="B284"/>
      <c r="C284"/>
      <c r="D284"/>
      <c r="E284"/>
      <c r="G284"/>
      <c r="H284" s="5"/>
    </row>
    <row r="285" spans="2:8">
      <c r="B285"/>
      <c r="C285"/>
      <c r="D285"/>
      <c r="E285"/>
      <c r="G285"/>
      <c r="H285" s="5"/>
    </row>
    <row r="286" spans="2:8">
      <c r="B286"/>
      <c r="C286"/>
      <c r="D286"/>
      <c r="E286"/>
      <c r="G286"/>
      <c r="H286" s="5"/>
    </row>
    <row r="287" spans="2:8">
      <c r="B287"/>
      <c r="C287"/>
      <c r="D287"/>
      <c r="E287"/>
      <c r="G287"/>
      <c r="H287" s="5"/>
    </row>
    <row r="288" spans="2:8">
      <c r="B288"/>
      <c r="C288"/>
      <c r="D288"/>
      <c r="E288"/>
      <c r="G288"/>
      <c r="H288" s="5"/>
    </row>
    <row r="289" spans="2:8">
      <c r="B289"/>
      <c r="C289"/>
      <c r="D289"/>
      <c r="E289"/>
      <c r="G289"/>
      <c r="H289" s="5"/>
    </row>
    <row r="290" spans="2:8">
      <c r="B290"/>
      <c r="C290"/>
      <c r="D290"/>
      <c r="E290"/>
      <c r="G290"/>
      <c r="H290" s="5"/>
    </row>
    <row r="291" spans="2:8">
      <c r="B291"/>
      <c r="C291"/>
      <c r="D291"/>
      <c r="E291"/>
      <c r="G291"/>
      <c r="H291" s="5"/>
    </row>
    <row r="292" spans="2:8">
      <c r="B292"/>
      <c r="C292"/>
      <c r="D292"/>
      <c r="E292"/>
      <c r="G292"/>
      <c r="H292" s="5"/>
    </row>
    <row r="293" spans="2:8">
      <c r="B293"/>
      <c r="C293"/>
      <c r="D293"/>
      <c r="E293"/>
      <c r="G293"/>
      <c r="H293" s="5"/>
    </row>
    <row r="294" spans="2:8">
      <c r="B294"/>
      <c r="C294"/>
      <c r="D294"/>
      <c r="E294"/>
      <c r="G294"/>
      <c r="H294" s="5"/>
    </row>
    <row r="295" spans="2:8">
      <c r="B295"/>
      <c r="C295"/>
      <c r="D295"/>
      <c r="E295"/>
      <c r="G295"/>
      <c r="H295" s="5"/>
    </row>
    <row r="296" spans="2:8">
      <c r="B296"/>
      <c r="C296"/>
      <c r="D296"/>
      <c r="E296"/>
      <c r="G296"/>
      <c r="H296" s="5"/>
    </row>
  </sheetData>
  <mergeCells count="5">
    <mergeCell ref="I3:J3"/>
    <mergeCell ref="B3:E3"/>
    <mergeCell ref="G3:H3"/>
    <mergeCell ref="A3:A4"/>
    <mergeCell ref="G64:J64"/>
  </mergeCells>
  <printOptions horizontalCentered="1"/>
  <pageMargins left="0.2" right="0.2" top="0.2" bottom="0.5" header="0.3" footer="0.3"/>
  <pageSetup scale="80" orientation="landscape" r:id="rId1"/>
  <rowBreaks count="2" manualBreakCount="2">
    <brk id="39" max="9" man="1"/>
    <brk id="79"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96"/>
  <sheetViews>
    <sheetView zoomScale="90" zoomScaleNormal="90" workbookViewId="0">
      <pane ySplit="4" topLeftCell="A5" activePane="bottomLeft" state="frozen"/>
      <selection pane="bottomLeft" activeCell="A5" sqref="A5"/>
    </sheetView>
  </sheetViews>
  <sheetFormatPr defaultRowHeight="15"/>
  <cols>
    <col min="1" max="1" width="69.7109375" customWidth="1"/>
    <col min="2" max="5" width="11.28515625" style="15" customWidth="1"/>
    <col min="6" max="6" width="45.28515625" hidden="1" customWidth="1"/>
    <col min="7" max="8" width="12.42578125" style="15" customWidth="1"/>
    <col min="9" max="10" width="11.5703125" customWidth="1"/>
  </cols>
  <sheetData>
    <row r="1" spans="1:11" ht="15.75">
      <c r="A1" s="200" t="s">
        <v>1068</v>
      </c>
      <c r="B1" s="198"/>
      <c r="C1" s="198"/>
      <c r="D1" s="198"/>
      <c r="E1" s="198"/>
      <c r="F1" s="198"/>
      <c r="G1" s="198"/>
      <c r="H1" s="198"/>
      <c r="I1" s="198"/>
      <c r="J1" s="198"/>
    </row>
    <row r="2" spans="1:11" ht="15.75" thickBot="1">
      <c r="A2" s="199" t="s">
        <v>1077</v>
      </c>
      <c r="B2" s="199"/>
      <c r="C2" s="199"/>
      <c r="D2" s="199"/>
      <c r="E2" s="199"/>
      <c r="F2" s="199"/>
      <c r="G2" s="199"/>
      <c r="H2" s="199"/>
      <c r="I2" s="199"/>
      <c r="J2" s="199"/>
    </row>
    <row r="3" spans="1:11" ht="32.25" customHeight="1" thickBot="1">
      <c r="A3" s="510" t="s">
        <v>0</v>
      </c>
      <c r="B3" s="490" t="s">
        <v>956</v>
      </c>
      <c r="C3" s="492"/>
      <c r="D3" s="492"/>
      <c r="E3" s="493"/>
      <c r="F3" s="197"/>
      <c r="G3" s="490" t="s">
        <v>1066</v>
      </c>
      <c r="H3" s="491"/>
      <c r="I3" s="485" t="s">
        <v>1004</v>
      </c>
      <c r="J3" s="486"/>
    </row>
    <row r="4" spans="1:11" ht="39.75" thickBot="1">
      <c r="A4" s="511"/>
      <c r="B4" s="415" t="s">
        <v>1</v>
      </c>
      <c r="C4" s="416" t="s">
        <v>2</v>
      </c>
      <c r="D4" s="416" t="s">
        <v>3</v>
      </c>
      <c r="E4" s="420" t="s">
        <v>4</v>
      </c>
      <c r="F4" s="423" t="s">
        <v>0</v>
      </c>
      <c r="G4" s="428" t="s">
        <v>885</v>
      </c>
      <c r="H4" s="420" t="s">
        <v>3</v>
      </c>
      <c r="I4" s="429" t="s">
        <v>1005</v>
      </c>
      <c r="J4" s="430" t="s">
        <v>3</v>
      </c>
    </row>
    <row r="5" spans="1:11" ht="15" customHeight="1">
      <c r="A5" s="64" t="s">
        <v>52</v>
      </c>
      <c r="B5" s="35" t="s">
        <v>5</v>
      </c>
      <c r="C5" s="24" t="s">
        <v>5</v>
      </c>
      <c r="D5" s="24" t="s">
        <v>5</v>
      </c>
      <c r="E5" s="33" t="s">
        <v>5</v>
      </c>
      <c r="F5" s="26" t="s">
        <v>52</v>
      </c>
      <c r="G5" s="35" t="s">
        <v>5</v>
      </c>
      <c r="H5" s="143" t="s">
        <v>5</v>
      </c>
      <c r="I5" s="155"/>
      <c r="J5" s="156"/>
      <c r="K5" s="23"/>
    </row>
    <row r="6" spans="1:11" ht="15" customHeight="1">
      <c r="A6" s="59" t="s">
        <v>1108</v>
      </c>
      <c r="B6" s="36">
        <v>38761</v>
      </c>
      <c r="C6" s="8" t="s">
        <v>672</v>
      </c>
      <c r="D6" s="7">
        <v>1</v>
      </c>
      <c r="E6" s="31" t="s">
        <v>6</v>
      </c>
      <c r="F6" s="1" t="s">
        <v>886</v>
      </c>
      <c r="G6" s="36">
        <v>35339</v>
      </c>
      <c r="H6" s="356" t="s">
        <v>1007</v>
      </c>
      <c r="I6" s="231">
        <f>IF(ISNUMBER(G6),B6-G6,"")</f>
        <v>3422</v>
      </c>
      <c r="J6" s="319">
        <f>IF(ISNUMBER(I6),B6/G6-1,"")</f>
        <v>9.6833526698548278E-2</v>
      </c>
    </row>
    <row r="7" spans="1:11" ht="15" customHeight="1">
      <c r="A7" s="59" t="s">
        <v>887</v>
      </c>
      <c r="B7" s="36">
        <v>1498</v>
      </c>
      <c r="C7" s="8" t="s">
        <v>673</v>
      </c>
      <c r="D7" s="8" t="s">
        <v>556</v>
      </c>
      <c r="E7" s="31" t="s">
        <v>272</v>
      </c>
      <c r="F7" s="1" t="s">
        <v>887</v>
      </c>
      <c r="G7" s="36">
        <v>1298</v>
      </c>
      <c r="H7" s="11" t="s">
        <v>343</v>
      </c>
      <c r="I7" s="231">
        <f t="shared" ref="I7:I55" si="0">IF(ISNUMBER(G7),B7-G7,"")</f>
        <v>200</v>
      </c>
      <c r="J7" s="319">
        <f t="shared" ref="J7:J55" si="1">IF(ISNUMBER(I7),B7/G7-1,"")</f>
        <v>0.15408320493066263</v>
      </c>
    </row>
    <row r="8" spans="1:11" ht="15" customHeight="1">
      <c r="A8" s="59" t="s">
        <v>888</v>
      </c>
      <c r="B8" s="36">
        <v>1738</v>
      </c>
      <c r="C8" s="8" t="s">
        <v>674</v>
      </c>
      <c r="D8" s="8" t="s">
        <v>377</v>
      </c>
      <c r="E8" s="31" t="s">
        <v>272</v>
      </c>
      <c r="F8" s="1" t="s">
        <v>888</v>
      </c>
      <c r="G8" s="36">
        <v>1966</v>
      </c>
      <c r="H8" s="11" t="s">
        <v>662</v>
      </c>
      <c r="I8" s="231">
        <f t="shared" si="0"/>
        <v>-228</v>
      </c>
      <c r="J8" s="319">
        <f t="shared" si="1"/>
        <v>-0.11597151576805698</v>
      </c>
    </row>
    <row r="9" spans="1:11" ht="15" customHeight="1">
      <c r="A9" s="59" t="s">
        <v>889</v>
      </c>
      <c r="B9" s="36">
        <v>13895</v>
      </c>
      <c r="C9" s="8" t="s">
        <v>675</v>
      </c>
      <c r="D9" s="8" t="s">
        <v>550</v>
      </c>
      <c r="E9" s="31" t="s">
        <v>368</v>
      </c>
      <c r="F9" s="1" t="s">
        <v>889</v>
      </c>
      <c r="G9" s="36">
        <v>15003</v>
      </c>
      <c r="H9" s="11" t="s">
        <v>1039</v>
      </c>
      <c r="I9" s="231">
        <f t="shared" si="0"/>
        <v>-1108</v>
      </c>
      <c r="J9" s="319">
        <f t="shared" si="1"/>
        <v>-7.385189628740918E-2</v>
      </c>
    </row>
    <row r="10" spans="1:11" ht="15" customHeight="1">
      <c r="A10" s="59" t="s">
        <v>890</v>
      </c>
      <c r="B10" s="36">
        <v>9469</v>
      </c>
      <c r="C10" s="8" t="s">
        <v>654</v>
      </c>
      <c r="D10" s="8" t="s">
        <v>15</v>
      </c>
      <c r="E10" s="31" t="s">
        <v>440</v>
      </c>
      <c r="F10" s="1" t="s">
        <v>890</v>
      </c>
      <c r="G10" s="36">
        <v>8886</v>
      </c>
      <c r="H10" s="11" t="s">
        <v>1014</v>
      </c>
      <c r="I10" s="231">
        <f t="shared" si="0"/>
        <v>583</v>
      </c>
      <c r="J10" s="319">
        <f t="shared" si="1"/>
        <v>6.560882286743186E-2</v>
      </c>
    </row>
    <row r="11" spans="1:11" ht="15" customHeight="1">
      <c r="A11" s="59" t="s">
        <v>891</v>
      </c>
      <c r="B11" s="36">
        <v>12161</v>
      </c>
      <c r="C11" s="8" t="s">
        <v>676</v>
      </c>
      <c r="D11" s="8" t="s">
        <v>14</v>
      </c>
      <c r="E11" s="31" t="s">
        <v>371</v>
      </c>
      <c r="F11" s="1" t="s">
        <v>891</v>
      </c>
      <c r="G11" s="36">
        <v>8186</v>
      </c>
      <c r="H11" s="11" t="s">
        <v>1040</v>
      </c>
      <c r="I11" s="231">
        <f t="shared" si="0"/>
        <v>3975</v>
      </c>
      <c r="J11" s="319">
        <f t="shared" si="1"/>
        <v>0.48558514537014408</v>
      </c>
    </row>
    <row r="12" spans="1:11" ht="15" customHeight="1">
      <c r="A12" s="59"/>
      <c r="B12" s="36"/>
      <c r="C12" s="8"/>
      <c r="D12" s="8"/>
      <c r="E12" s="31"/>
      <c r="F12" s="1"/>
      <c r="G12" s="36"/>
      <c r="H12" s="11"/>
      <c r="I12" s="231"/>
      <c r="J12" s="319"/>
    </row>
    <row r="13" spans="1:11" ht="15" customHeight="1">
      <c r="A13" s="64" t="s">
        <v>64</v>
      </c>
      <c r="B13" s="35" t="s">
        <v>5</v>
      </c>
      <c r="C13" s="24" t="s">
        <v>5</v>
      </c>
      <c r="D13" s="24" t="s">
        <v>5</v>
      </c>
      <c r="E13" s="33" t="s">
        <v>5</v>
      </c>
      <c r="F13" s="27" t="s">
        <v>64</v>
      </c>
      <c r="G13" s="35" t="s">
        <v>5</v>
      </c>
      <c r="H13" s="345" t="s">
        <v>5</v>
      </c>
      <c r="I13" s="93" t="str">
        <f t="shared" si="0"/>
        <v/>
      </c>
      <c r="J13" s="327" t="str">
        <f t="shared" si="1"/>
        <v/>
      </c>
      <c r="K13" s="23"/>
    </row>
    <row r="14" spans="1:11" ht="15" customHeight="1">
      <c r="A14" s="59" t="s">
        <v>1109</v>
      </c>
      <c r="B14" s="36">
        <v>82190</v>
      </c>
      <c r="C14" s="8" t="s">
        <v>677</v>
      </c>
      <c r="D14" s="7">
        <v>1</v>
      </c>
      <c r="E14" s="31" t="s">
        <v>6</v>
      </c>
      <c r="F14" s="1" t="s">
        <v>892</v>
      </c>
      <c r="G14" s="36">
        <v>58651</v>
      </c>
      <c r="H14" s="356" t="s">
        <v>1007</v>
      </c>
      <c r="I14" s="231">
        <f t="shared" si="0"/>
        <v>23539</v>
      </c>
      <c r="J14" s="319">
        <f t="shared" si="1"/>
        <v>0.40134013060305884</v>
      </c>
    </row>
    <row r="15" spans="1:11" ht="15" customHeight="1">
      <c r="A15" s="59" t="s">
        <v>893</v>
      </c>
      <c r="B15" s="36">
        <v>4418</v>
      </c>
      <c r="C15" s="8" t="s">
        <v>678</v>
      </c>
      <c r="D15" s="8" t="s">
        <v>197</v>
      </c>
      <c r="E15" s="31" t="s">
        <v>191</v>
      </c>
      <c r="F15" s="1" t="s">
        <v>893</v>
      </c>
      <c r="G15" s="36">
        <v>4085</v>
      </c>
      <c r="H15" s="11" t="s">
        <v>44</v>
      </c>
      <c r="I15" s="231">
        <f t="shared" si="0"/>
        <v>333</v>
      </c>
      <c r="J15" s="319">
        <f t="shared" si="1"/>
        <v>8.1517747858017131E-2</v>
      </c>
    </row>
    <row r="16" spans="1:11" ht="15" customHeight="1">
      <c r="A16" s="59" t="s">
        <v>894</v>
      </c>
      <c r="B16" s="36">
        <v>7325</v>
      </c>
      <c r="C16" s="8" t="s">
        <v>679</v>
      </c>
      <c r="D16" s="8" t="s">
        <v>69</v>
      </c>
      <c r="E16" s="31" t="s">
        <v>364</v>
      </c>
      <c r="F16" s="1" t="s">
        <v>894</v>
      </c>
      <c r="G16" s="36">
        <v>9210</v>
      </c>
      <c r="H16" s="11" t="s">
        <v>1041</v>
      </c>
      <c r="I16" s="231">
        <f t="shared" si="0"/>
        <v>-1885</v>
      </c>
      <c r="J16" s="319">
        <f t="shared" si="1"/>
        <v>-0.2046688382193268</v>
      </c>
    </row>
    <row r="17" spans="1:11" ht="15" customHeight="1">
      <c r="A17" s="59" t="s">
        <v>895</v>
      </c>
      <c r="B17" s="36">
        <v>28290</v>
      </c>
      <c r="C17" s="8" t="s">
        <v>680</v>
      </c>
      <c r="D17" s="8" t="s">
        <v>681</v>
      </c>
      <c r="E17" s="31" t="s">
        <v>281</v>
      </c>
      <c r="F17" s="1" t="s">
        <v>895</v>
      </c>
      <c r="G17" s="36">
        <v>18390</v>
      </c>
      <c r="H17" s="11" t="s">
        <v>14</v>
      </c>
      <c r="I17" s="231">
        <f t="shared" si="0"/>
        <v>9900</v>
      </c>
      <c r="J17" s="319">
        <f t="shared" si="1"/>
        <v>0.53833605220228375</v>
      </c>
    </row>
    <row r="18" spans="1:11" ht="15" customHeight="1">
      <c r="A18" s="59" t="s">
        <v>896</v>
      </c>
      <c r="B18" s="36">
        <v>21731</v>
      </c>
      <c r="C18" s="8" t="s">
        <v>682</v>
      </c>
      <c r="D18" s="8" t="s">
        <v>683</v>
      </c>
      <c r="E18" s="31" t="s">
        <v>281</v>
      </c>
      <c r="F18" s="1" t="s">
        <v>896</v>
      </c>
      <c r="G18" s="36">
        <v>14866</v>
      </c>
      <c r="H18" s="11" t="s">
        <v>1042</v>
      </c>
      <c r="I18" s="231">
        <f t="shared" si="0"/>
        <v>6865</v>
      </c>
      <c r="J18" s="319">
        <f t="shared" si="1"/>
        <v>0.4617920086102516</v>
      </c>
    </row>
    <row r="19" spans="1:11" ht="15" customHeight="1">
      <c r="A19" s="59" t="s">
        <v>897</v>
      </c>
      <c r="B19" s="36">
        <v>8275</v>
      </c>
      <c r="C19" s="8" t="s">
        <v>684</v>
      </c>
      <c r="D19" s="8" t="s">
        <v>392</v>
      </c>
      <c r="E19" s="31" t="s">
        <v>194</v>
      </c>
      <c r="F19" s="1" t="s">
        <v>897</v>
      </c>
      <c r="G19" s="36">
        <v>4465</v>
      </c>
      <c r="H19" s="11" t="s">
        <v>1043</v>
      </c>
      <c r="I19" s="231">
        <f t="shared" si="0"/>
        <v>3810</v>
      </c>
      <c r="J19" s="319">
        <f t="shared" si="1"/>
        <v>0.85330347144456886</v>
      </c>
    </row>
    <row r="20" spans="1:11" ht="15" customHeight="1">
      <c r="A20" s="59" t="s">
        <v>898</v>
      </c>
      <c r="B20" s="36">
        <v>9070</v>
      </c>
      <c r="C20" s="8" t="s">
        <v>685</v>
      </c>
      <c r="D20" s="8" t="s">
        <v>30</v>
      </c>
      <c r="E20" s="31" t="s">
        <v>364</v>
      </c>
      <c r="F20" s="1" t="s">
        <v>898</v>
      </c>
      <c r="G20" s="36">
        <v>5659</v>
      </c>
      <c r="H20" s="11" t="s">
        <v>188</v>
      </c>
      <c r="I20" s="231">
        <f t="shared" si="0"/>
        <v>3411</v>
      </c>
      <c r="J20" s="319">
        <f t="shared" si="1"/>
        <v>0.60275667078989215</v>
      </c>
    </row>
    <row r="21" spans="1:11" ht="15" customHeight="1">
      <c r="A21" s="59" t="s">
        <v>899</v>
      </c>
      <c r="B21" s="36">
        <v>3081</v>
      </c>
      <c r="C21" s="8" t="s">
        <v>686</v>
      </c>
      <c r="D21" s="8" t="s">
        <v>343</v>
      </c>
      <c r="E21" s="31" t="s">
        <v>32</v>
      </c>
      <c r="F21" s="1" t="s">
        <v>899</v>
      </c>
      <c r="G21" s="36">
        <v>1976</v>
      </c>
      <c r="H21" s="11" t="s">
        <v>335</v>
      </c>
      <c r="I21" s="231">
        <f t="shared" si="0"/>
        <v>1105</v>
      </c>
      <c r="J21" s="319">
        <f t="shared" si="1"/>
        <v>0.55921052631578938</v>
      </c>
    </row>
    <row r="22" spans="1:11" ht="6" customHeight="1">
      <c r="A22" s="59"/>
      <c r="B22" s="36"/>
      <c r="C22" s="8"/>
      <c r="D22" s="8"/>
      <c r="E22" s="31"/>
      <c r="F22" s="1"/>
      <c r="G22" s="36"/>
      <c r="H22" s="355"/>
      <c r="I22" s="231"/>
      <c r="J22" s="319"/>
    </row>
    <row r="23" spans="1:11" ht="15" customHeight="1">
      <c r="A23" s="59" t="s">
        <v>900</v>
      </c>
      <c r="B23" s="89" t="s">
        <v>6</v>
      </c>
      <c r="C23" s="8" t="s">
        <v>6</v>
      </c>
      <c r="D23" s="8" t="s">
        <v>687</v>
      </c>
      <c r="E23" s="31" t="s">
        <v>688</v>
      </c>
      <c r="F23" s="1" t="s">
        <v>900</v>
      </c>
      <c r="G23" s="195" t="s">
        <v>6</v>
      </c>
      <c r="H23" s="16">
        <v>0.77300000000000002</v>
      </c>
      <c r="I23" s="340" t="s">
        <v>6</v>
      </c>
      <c r="J23" s="319">
        <f>D23-H23</f>
        <v>8.3999999999999964E-2</v>
      </c>
    </row>
    <row r="24" spans="1:11" ht="15" customHeight="1">
      <c r="A24" s="59" t="s">
        <v>901</v>
      </c>
      <c r="B24" s="89" t="s">
        <v>6</v>
      </c>
      <c r="C24" s="8" t="s">
        <v>6</v>
      </c>
      <c r="D24" s="8" t="s">
        <v>299</v>
      </c>
      <c r="E24" s="31" t="s">
        <v>688</v>
      </c>
      <c r="F24" s="1" t="s">
        <v>901</v>
      </c>
      <c r="G24" s="195" t="s">
        <v>6</v>
      </c>
      <c r="H24" s="16">
        <v>0.13</v>
      </c>
      <c r="I24" s="340" t="s">
        <v>6</v>
      </c>
      <c r="J24" s="319">
        <f>D24-H24</f>
        <v>1.7999999999999988E-2</v>
      </c>
    </row>
    <row r="25" spans="1:11" ht="15" customHeight="1">
      <c r="A25" s="59"/>
      <c r="B25" s="89"/>
      <c r="C25" s="8"/>
      <c r="D25" s="8"/>
      <c r="E25" s="31"/>
      <c r="F25" s="1"/>
      <c r="G25" s="195"/>
      <c r="H25" s="354"/>
      <c r="I25" s="231"/>
      <c r="J25" s="319"/>
    </row>
    <row r="26" spans="1:11" ht="15" customHeight="1">
      <c r="A26" s="64" t="s">
        <v>126</v>
      </c>
      <c r="B26" s="35" t="s">
        <v>5</v>
      </c>
      <c r="C26" s="24" t="s">
        <v>5</v>
      </c>
      <c r="D26" s="24" t="s">
        <v>5</v>
      </c>
      <c r="E26" s="33" t="s">
        <v>5</v>
      </c>
      <c r="F26" s="27" t="s">
        <v>126</v>
      </c>
      <c r="G26" s="35" t="s">
        <v>5</v>
      </c>
      <c r="H26" s="345" t="s">
        <v>5</v>
      </c>
      <c r="I26" s="93" t="str">
        <f t="shared" si="0"/>
        <v/>
      </c>
      <c r="J26" s="327" t="str">
        <f t="shared" si="1"/>
        <v/>
      </c>
      <c r="K26" s="23"/>
    </row>
    <row r="27" spans="1:11" ht="15" customHeight="1">
      <c r="A27" s="59" t="s">
        <v>995</v>
      </c>
      <c r="B27" s="36">
        <v>123666</v>
      </c>
      <c r="C27" s="8" t="s">
        <v>716</v>
      </c>
      <c r="D27" s="7">
        <v>1</v>
      </c>
      <c r="E27" s="31" t="s">
        <v>6</v>
      </c>
      <c r="F27" s="1" t="s">
        <v>907</v>
      </c>
      <c r="G27" s="36">
        <v>95786</v>
      </c>
      <c r="H27" s="353" t="s">
        <v>1007</v>
      </c>
      <c r="I27" s="231">
        <f t="shared" si="0"/>
        <v>27880</v>
      </c>
      <c r="J27" s="319">
        <f t="shared" si="1"/>
        <v>0.2910655001774789</v>
      </c>
    </row>
    <row r="28" spans="1:11" ht="15" customHeight="1">
      <c r="A28" s="59" t="s">
        <v>128</v>
      </c>
      <c r="B28" s="36">
        <v>59095</v>
      </c>
      <c r="C28" s="8" t="s">
        <v>717</v>
      </c>
      <c r="D28" s="8" t="s">
        <v>718</v>
      </c>
      <c r="E28" s="31" t="s">
        <v>438</v>
      </c>
      <c r="F28" s="1" t="s">
        <v>924</v>
      </c>
      <c r="G28" s="36">
        <v>41885</v>
      </c>
      <c r="H28" s="352" t="s">
        <v>733</v>
      </c>
      <c r="I28" s="231">
        <f t="shared" si="0"/>
        <v>17210</v>
      </c>
      <c r="J28" s="319">
        <f t="shared" si="1"/>
        <v>0.41088695236958328</v>
      </c>
    </row>
    <row r="29" spans="1:11" ht="15" customHeight="1">
      <c r="A29" s="59" t="s">
        <v>131</v>
      </c>
      <c r="B29" s="36">
        <v>64571</v>
      </c>
      <c r="C29" s="8" t="s">
        <v>719</v>
      </c>
      <c r="D29" s="8" t="s">
        <v>157</v>
      </c>
      <c r="E29" s="31" t="s">
        <v>438</v>
      </c>
      <c r="F29" s="1" t="s">
        <v>925</v>
      </c>
      <c r="G29" s="36">
        <v>53901</v>
      </c>
      <c r="H29" s="352" t="s">
        <v>1044</v>
      </c>
      <c r="I29" s="231">
        <f t="shared" si="0"/>
        <v>10670</v>
      </c>
      <c r="J29" s="319">
        <f t="shared" si="1"/>
        <v>0.19795551102947995</v>
      </c>
    </row>
    <row r="30" spans="1:11" ht="15" customHeight="1">
      <c r="A30" s="59" t="s">
        <v>134</v>
      </c>
      <c r="B30" s="36">
        <v>17516</v>
      </c>
      <c r="C30" s="8" t="s">
        <v>720</v>
      </c>
      <c r="D30" s="8" t="s">
        <v>721</v>
      </c>
      <c r="E30" s="31" t="s">
        <v>364</v>
      </c>
      <c r="F30" s="1" t="s">
        <v>134</v>
      </c>
      <c r="G30" s="36">
        <v>15795</v>
      </c>
      <c r="H30" s="352" t="s">
        <v>1045</v>
      </c>
      <c r="I30" s="231">
        <f t="shared" si="0"/>
        <v>1721</v>
      </c>
      <c r="J30" s="319">
        <f t="shared" si="1"/>
        <v>0.10895853118075349</v>
      </c>
    </row>
    <row r="31" spans="1:11" ht="15" customHeight="1">
      <c r="A31" s="59" t="s">
        <v>137</v>
      </c>
      <c r="B31" s="36">
        <v>1541</v>
      </c>
      <c r="C31" s="8" t="s">
        <v>722</v>
      </c>
      <c r="D31" s="8" t="s">
        <v>423</v>
      </c>
      <c r="E31" s="31" t="s">
        <v>48</v>
      </c>
      <c r="F31" s="1" t="s">
        <v>926</v>
      </c>
      <c r="G31" s="36">
        <v>1712</v>
      </c>
      <c r="H31" s="352" t="s">
        <v>1046</v>
      </c>
      <c r="I31" s="231">
        <f t="shared" si="0"/>
        <v>-171</v>
      </c>
      <c r="J31" s="319">
        <f t="shared" si="1"/>
        <v>-9.9883177570093462E-2</v>
      </c>
    </row>
    <row r="32" spans="1:11" ht="15" customHeight="1">
      <c r="A32" s="59" t="s">
        <v>134</v>
      </c>
      <c r="B32" s="195">
        <v>265</v>
      </c>
      <c r="C32" s="8" t="s">
        <v>723</v>
      </c>
      <c r="D32" s="8" t="s">
        <v>231</v>
      </c>
      <c r="E32" s="31" t="s">
        <v>7</v>
      </c>
      <c r="F32" s="1" t="s">
        <v>927</v>
      </c>
      <c r="G32" s="195">
        <v>581</v>
      </c>
      <c r="H32" s="352" t="s">
        <v>219</v>
      </c>
      <c r="I32" s="231">
        <f t="shared" si="0"/>
        <v>-316</v>
      </c>
      <c r="J32" s="319">
        <f t="shared" si="1"/>
        <v>-0.54388984509466431</v>
      </c>
    </row>
    <row r="33" spans="1:11" ht="15" customHeight="1">
      <c r="A33" s="59" t="s">
        <v>142</v>
      </c>
      <c r="B33" s="36">
        <v>15845</v>
      </c>
      <c r="C33" s="8" t="s">
        <v>724</v>
      </c>
      <c r="D33" s="8" t="s">
        <v>725</v>
      </c>
      <c r="E33" s="31" t="s">
        <v>281</v>
      </c>
      <c r="F33" s="1" t="s">
        <v>928</v>
      </c>
      <c r="G33" s="36">
        <v>7212</v>
      </c>
      <c r="H33" s="352" t="s">
        <v>395</v>
      </c>
      <c r="I33" s="231">
        <f t="shared" si="0"/>
        <v>8633</v>
      </c>
      <c r="J33" s="319">
        <f t="shared" si="1"/>
        <v>1.1970327232390461</v>
      </c>
    </row>
    <row r="34" spans="1:11" ht="15" customHeight="1">
      <c r="A34" s="59" t="s">
        <v>134</v>
      </c>
      <c r="B34" s="36">
        <v>4279</v>
      </c>
      <c r="C34" s="8" t="s">
        <v>638</v>
      </c>
      <c r="D34" s="8" t="s">
        <v>691</v>
      </c>
      <c r="E34" s="31" t="s">
        <v>38</v>
      </c>
      <c r="F34" s="1" t="s">
        <v>927</v>
      </c>
      <c r="G34" s="36">
        <v>2188</v>
      </c>
      <c r="H34" s="352" t="s">
        <v>167</v>
      </c>
      <c r="I34" s="231">
        <f t="shared" si="0"/>
        <v>2091</v>
      </c>
      <c r="J34" s="319">
        <f t="shared" si="1"/>
        <v>0.9556672760511884</v>
      </c>
    </row>
    <row r="35" spans="1:11" ht="15" customHeight="1">
      <c r="A35" s="59" t="s">
        <v>147</v>
      </c>
      <c r="B35" s="36">
        <v>44812</v>
      </c>
      <c r="C35" s="8" t="s">
        <v>726</v>
      </c>
      <c r="D35" s="8" t="s">
        <v>727</v>
      </c>
      <c r="E35" s="31" t="s">
        <v>371</v>
      </c>
      <c r="F35" s="1" t="s">
        <v>929</v>
      </c>
      <c r="G35" s="36">
        <v>42793</v>
      </c>
      <c r="H35" s="352" t="s">
        <v>735</v>
      </c>
      <c r="I35" s="231">
        <f t="shared" si="0"/>
        <v>2019</v>
      </c>
      <c r="J35" s="319">
        <f t="shared" si="1"/>
        <v>4.7180613651765402E-2</v>
      </c>
    </row>
    <row r="36" spans="1:11" ht="15" customHeight="1">
      <c r="A36" s="59" t="s">
        <v>134</v>
      </c>
      <c r="B36" s="36">
        <v>12359</v>
      </c>
      <c r="C36" s="8" t="s">
        <v>372</v>
      </c>
      <c r="D36" s="8" t="s">
        <v>728</v>
      </c>
      <c r="E36" s="31" t="s">
        <v>364</v>
      </c>
      <c r="F36" s="3" t="s">
        <v>927</v>
      </c>
      <c r="G36" s="41">
        <v>12365</v>
      </c>
      <c r="H36" s="364" t="s">
        <v>1047</v>
      </c>
      <c r="I36" s="231">
        <f t="shared" si="0"/>
        <v>-6</v>
      </c>
      <c r="J36" s="319">
        <f t="shared" si="1"/>
        <v>-4.8524059846344336E-4</v>
      </c>
    </row>
    <row r="37" spans="1:11" ht="15" customHeight="1">
      <c r="A37" s="59" t="s">
        <v>152</v>
      </c>
      <c r="B37" s="36">
        <v>2373</v>
      </c>
      <c r="C37" s="8" t="s">
        <v>441</v>
      </c>
      <c r="D37" s="8" t="s">
        <v>22</v>
      </c>
      <c r="E37" s="31" t="s">
        <v>32</v>
      </c>
      <c r="F37" s="183"/>
      <c r="G37" s="44">
        <v>2184</v>
      </c>
      <c r="H37" s="347">
        <v>2.2800826843171237E-2</v>
      </c>
      <c r="I37" s="231">
        <f t="shared" si="0"/>
        <v>189</v>
      </c>
      <c r="J37" s="319">
        <f t="shared" si="1"/>
        <v>8.6538461538461453E-2</v>
      </c>
    </row>
    <row r="38" spans="1:11" ht="15" customHeight="1">
      <c r="A38" s="59" t="s">
        <v>134</v>
      </c>
      <c r="B38" s="195">
        <v>613</v>
      </c>
      <c r="C38" s="8" t="s">
        <v>729</v>
      </c>
      <c r="D38" s="8" t="s">
        <v>302</v>
      </c>
      <c r="E38" s="31" t="s">
        <v>9</v>
      </c>
      <c r="F38" s="183"/>
      <c r="G38" s="44">
        <v>661</v>
      </c>
      <c r="H38" s="347">
        <v>6.9007996993297556E-3</v>
      </c>
      <c r="I38" s="231">
        <f t="shared" si="0"/>
        <v>-48</v>
      </c>
      <c r="J38" s="319">
        <f t="shared" si="1"/>
        <v>-7.2617246596066609E-2</v>
      </c>
    </row>
    <row r="39" spans="1:11" ht="15" customHeight="1">
      <c r="A39" s="59"/>
      <c r="B39" s="195"/>
      <c r="C39" s="8"/>
      <c r="D39" s="8"/>
      <c r="E39" s="31"/>
      <c r="F39" s="90"/>
      <c r="G39" s="360"/>
      <c r="H39" s="287"/>
      <c r="I39" s="231"/>
      <c r="J39" s="319"/>
    </row>
    <row r="40" spans="1:11" ht="15" customHeight="1">
      <c r="A40" s="64" t="s">
        <v>17</v>
      </c>
      <c r="B40" s="35" t="s">
        <v>5</v>
      </c>
      <c r="C40" s="24" t="s">
        <v>5</v>
      </c>
      <c r="D40" s="24" t="s">
        <v>5</v>
      </c>
      <c r="E40" s="33" t="s">
        <v>5</v>
      </c>
      <c r="F40" s="26" t="s">
        <v>17</v>
      </c>
      <c r="G40" s="162" t="s">
        <v>5</v>
      </c>
      <c r="H40" s="350" t="s">
        <v>5</v>
      </c>
      <c r="I40" s="93" t="str">
        <f t="shared" si="0"/>
        <v/>
      </c>
      <c r="J40" s="327" t="str">
        <f t="shared" si="1"/>
        <v/>
      </c>
      <c r="K40" s="23"/>
    </row>
    <row r="41" spans="1:11" ht="15" customHeight="1">
      <c r="A41" s="59" t="s">
        <v>996</v>
      </c>
      <c r="B41" s="36">
        <v>52136</v>
      </c>
      <c r="C41" s="8" t="s">
        <v>641</v>
      </c>
      <c r="D41" s="404" t="s">
        <v>1007</v>
      </c>
      <c r="E41" s="31" t="s">
        <v>6</v>
      </c>
      <c r="F41" s="1" t="s">
        <v>996</v>
      </c>
      <c r="G41" s="36">
        <v>37849</v>
      </c>
      <c r="H41" s="349">
        <v>1</v>
      </c>
      <c r="I41" s="231">
        <f t="shared" si="0"/>
        <v>14287</v>
      </c>
      <c r="J41" s="319">
        <f t="shared" si="1"/>
        <v>0.37747364527464389</v>
      </c>
    </row>
    <row r="42" spans="1:11" ht="15" customHeight="1">
      <c r="A42" s="59" t="s">
        <v>1139</v>
      </c>
      <c r="B42" s="36">
        <v>20400</v>
      </c>
      <c r="C42" s="8" t="s">
        <v>642</v>
      </c>
      <c r="D42" s="8" t="s">
        <v>643</v>
      </c>
      <c r="E42" s="31" t="s">
        <v>360</v>
      </c>
      <c r="F42" s="1" t="s">
        <v>19</v>
      </c>
      <c r="G42" s="36">
        <v>13743</v>
      </c>
      <c r="H42" s="349">
        <f>(G42/$G$41)</f>
        <v>0.3631007424238421</v>
      </c>
      <c r="I42" s="231">
        <f t="shared" si="0"/>
        <v>6657</v>
      </c>
      <c r="J42" s="319">
        <f t="shared" si="1"/>
        <v>0.48439205413665132</v>
      </c>
    </row>
    <row r="43" spans="1:11" ht="15" customHeight="1">
      <c r="A43" s="59" t="s">
        <v>1135</v>
      </c>
      <c r="B43" s="36">
        <v>26661</v>
      </c>
      <c r="C43" s="8" t="s">
        <v>644</v>
      </c>
      <c r="D43" s="8" t="s">
        <v>645</v>
      </c>
      <c r="E43" s="31" t="s">
        <v>440</v>
      </c>
      <c r="F43" s="1" t="s">
        <v>20</v>
      </c>
      <c r="G43" s="36">
        <f>21024-712</f>
        <v>20312</v>
      </c>
      <c r="H43" s="349">
        <f>(G43/$G$41)</f>
        <v>0.5366588285027345</v>
      </c>
      <c r="I43" s="231">
        <f t="shared" si="0"/>
        <v>6349</v>
      </c>
      <c r="J43" s="319">
        <f t="shared" si="1"/>
        <v>0.31257384797164245</v>
      </c>
    </row>
    <row r="44" spans="1:11" ht="15" customHeight="1">
      <c r="A44" s="59" t="s">
        <v>1136</v>
      </c>
      <c r="B44" s="36">
        <v>1083</v>
      </c>
      <c r="C44" s="8" t="s">
        <v>538</v>
      </c>
      <c r="D44" s="8" t="s">
        <v>24</v>
      </c>
      <c r="E44" s="31" t="s">
        <v>32</v>
      </c>
      <c r="F44" s="1" t="s">
        <v>21</v>
      </c>
      <c r="G44" s="195">
        <v>712</v>
      </c>
      <c r="H44" s="349">
        <f>(G44/$G$41)</f>
        <v>1.881159343707892E-2</v>
      </c>
      <c r="I44" s="231">
        <f t="shared" si="0"/>
        <v>371</v>
      </c>
      <c r="J44" s="319">
        <f t="shared" si="1"/>
        <v>0.52106741573033699</v>
      </c>
    </row>
    <row r="45" spans="1:11" ht="15" customHeight="1">
      <c r="A45" s="59" t="s">
        <v>1137</v>
      </c>
      <c r="B45" s="195">
        <v>978</v>
      </c>
      <c r="C45" s="8" t="s">
        <v>646</v>
      </c>
      <c r="D45" s="8" t="s">
        <v>22</v>
      </c>
      <c r="E45" s="31" t="s">
        <v>38</v>
      </c>
      <c r="F45" s="1" t="s">
        <v>23</v>
      </c>
      <c r="G45" s="195">
        <v>681</v>
      </c>
      <c r="H45" s="349">
        <f>(G45/$G$41)</f>
        <v>1.7992549340801606E-2</v>
      </c>
      <c r="I45" s="231">
        <f t="shared" si="0"/>
        <v>297</v>
      </c>
      <c r="J45" s="319">
        <f t="shared" si="1"/>
        <v>0.4361233480176212</v>
      </c>
    </row>
    <row r="46" spans="1:11" ht="15" customHeight="1">
      <c r="A46" s="59" t="s">
        <v>1138</v>
      </c>
      <c r="B46" s="36">
        <v>3014</v>
      </c>
      <c r="C46" s="8" t="s">
        <v>647</v>
      </c>
      <c r="D46" s="8" t="s">
        <v>10</v>
      </c>
      <c r="E46" s="31" t="s">
        <v>272</v>
      </c>
      <c r="F46" s="1" t="s">
        <v>25</v>
      </c>
      <c r="G46" s="36">
        <v>2401</v>
      </c>
      <c r="H46" s="349">
        <f>(G46/$G$41)</f>
        <v>6.3436286295542821E-2</v>
      </c>
      <c r="I46" s="231">
        <f t="shared" si="0"/>
        <v>613</v>
      </c>
      <c r="J46" s="319">
        <f t="shared" si="1"/>
        <v>0.25531028738025818</v>
      </c>
    </row>
    <row r="47" spans="1:11" ht="15" customHeight="1">
      <c r="A47" s="59" t="s">
        <v>997</v>
      </c>
      <c r="B47" s="36">
        <v>53541</v>
      </c>
      <c r="C47" s="8" t="s">
        <v>648</v>
      </c>
      <c r="D47" s="403" t="s">
        <v>1007</v>
      </c>
      <c r="E47" s="31" t="s">
        <v>6</v>
      </c>
      <c r="F47" s="1" t="s">
        <v>997</v>
      </c>
      <c r="G47" s="36">
        <v>38938</v>
      </c>
      <c r="H47" s="349">
        <v>1</v>
      </c>
      <c r="I47" s="231">
        <f t="shared" si="0"/>
        <v>14603</v>
      </c>
      <c r="J47" s="319">
        <f t="shared" si="1"/>
        <v>0.37503210231650308</v>
      </c>
    </row>
    <row r="48" spans="1:11" ht="15" customHeight="1">
      <c r="A48" s="59" t="s">
        <v>1139</v>
      </c>
      <c r="B48" s="36">
        <v>17839</v>
      </c>
      <c r="C48" s="8" t="s">
        <v>649</v>
      </c>
      <c r="D48" s="8" t="s">
        <v>602</v>
      </c>
      <c r="E48" s="31" t="s">
        <v>281</v>
      </c>
      <c r="F48" s="1" t="s">
        <v>19</v>
      </c>
      <c r="G48" s="41">
        <v>11837</v>
      </c>
      <c r="H48" s="348">
        <f>G48/$G$47</f>
        <v>0.30399609635831321</v>
      </c>
      <c r="I48" s="231">
        <f t="shared" si="0"/>
        <v>6002</v>
      </c>
      <c r="J48" s="319">
        <f t="shared" si="1"/>
        <v>0.50705415223451888</v>
      </c>
    </row>
    <row r="49" spans="1:11" ht="15" customHeight="1">
      <c r="A49" s="59" t="s">
        <v>1135</v>
      </c>
      <c r="B49" s="36">
        <v>26341</v>
      </c>
      <c r="C49" s="8" t="s">
        <v>502</v>
      </c>
      <c r="D49" s="8" t="s">
        <v>650</v>
      </c>
      <c r="E49" s="31" t="s">
        <v>360</v>
      </c>
      <c r="F49" s="1" t="s">
        <v>20</v>
      </c>
      <c r="G49" s="44">
        <f>21667-1236</f>
        <v>20431</v>
      </c>
      <c r="H49" s="348">
        <f>G49/$G$47</f>
        <v>0.52470594278083105</v>
      </c>
      <c r="I49" s="231">
        <f t="shared" si="0"/>
        <v>5910</v>
      </c>
      <c r="J49" s="319">
        <f t="shared" si="1"/>
        <v>0.28926631099799316</v>
      </c>
    </row>
    <row r="50" spans="1:11" ht="15" customHeight="1">
      <c r="A50" s="59" t="s">
        <v>1136</v>
      </c>
      <c r="B50" s="36">
        <v>1616</v>
      </c>
      <c r="C50" s="8" t="s">
        <v>651</v>
      </c>
      <c r="D50" s="8" t="s">
        <v>212</v>
      </c>
      <c r="E50" s="31" t="s">
        <v>191</v>
      </c>
      <c r="F50" s="1" t="s">
        <v>21</v>
      </c>
      <c r="G50" s="44">
        <v>1236</v>
      </c>
      <c r="H50" s="348">
        <f>G50/$G$47</f>
        <v>3.1742770558323488E-2</v>
      </c>
      <c r="I50" s="231">
        <f t="shared" si="0"/>
        <v>380</v>
      </c>
      <c r="J50" s="319">
        <f t="shared" si="1"/>
        <v>0.30744336569579289</v>
      </c>
    </row>
    <row r="51" spans="1:11" ht="15" customHeight="1">
      <c r="A51" s="59" t="s">
        <v>1137</v>
      </c>
      <c r="B51" s="36">
        <v>3644</v>
      </c>
      <c r="C51" s="8" t="s">
        <v>652</v>
      </c>
      <c r="D51" s="8" t="s">
        <v>185</v>
      </c>
      <c r="E51" s="31" t="s">
        <v>51</v>
      </c>
      <c r="F51" s="1" t="s">
        <v>23</v>
      </c>
      <c r="G51" s="44">
        <v>2359</v>
      </c>
      <c r="H51" s="348">
        <f>G51/$G$47</f>
        <v>6.0583491704761412E-2</v>
      </c>
      <c r="I51" s="231">
        <f t="shared" si="0"/>
        <v>1285</v>
      </c>
      <c r="J51" s="319">
        <f t="shared" si="1"/>
        <v>0.54472233997456554</v>
      </c>
    </row>
    <row r="52" spans="1:11" ht="15" customHeight="1">
      <c r="A52" s="59" t="s">
        <v>1138</v>
      </c>
      <c r="B52" s="36">
        <v>4101</v>
      </c>
      <c r="C52" s="8" t="s">
        <v>653</v>
      </c>
      <c r="D52" s="7" t="s">
        <v>74</v>
      </c>
      <c r="E52" s="31" t="s">
        <v>364</v>
      </c>
      <c r="F52" s="1" t="s">
        <v>25</v>
      </c>
      <c r="G52" s="44">
        <v>3075</v>
      </c>
      <c r="H52" s="348">
        <f>G52/$G$47</f>
        <v>7.8971698597770812E-2</v>
      </c>
      <c r="I52" s="231">
        <f t="shared" si="0"/>
        <v>1026</v>
      </c>
      <c r="J52" s="319">
        <f t="shared" si="1"/>
        <v>0.33365853658536593</v>
      </c>
    </row>
    <row r="53" spans="1:11" ht="15" customHeight="1">
      <c r="A53" s="59"/>
      <c r="B53" s="36"/>
      <c r="C53" s="8"/>
      <c r="D53" s="7"/>
      <c r="E53" s="31"/>
      <c r="F53" s="1"/>
      <c r="G53" s="45"/>
      <c r="H53" s="348"/>
      <c r="I53" s="231"/>
      <c r="J53" s="319"/>
    </row>
    <row r="54" spans="1:11" ht="15" customHeight="1">
      <c r="A54" s="64" t="s">
        <v>33</v>
      </c>
      <c r="B54" s="35" t="s">
        <v>5</v>
      </c>
      <c r="C54" s="24" t="s">
        <v>5</v>
      </c>
      <c r="D54" s="24" t="s">
        <v>5</v>
      </c>
      <c r="E54" s="33" t="s">
        <v>5</v>
      </c>
      <c r="F54" s="27" t="s">
        <v>902</v>
      </c>
      <c r="G54" s="138" t="s">
        <v>5</v>
      </c>
      <c r="H54" s="365" t="s">
        <v>5</v>
      </c>
      <c r="I54" s="93" t="str">
        <f t="shared" si="0"/>
        <v/>
      </c>
      <c r="J54" s="327" t="str">
        <f t="shared" si="1"/>
        <v/>
      </c>
      <c r="K54" s="23"/>
    </row>
    <row r="55" spans="1:11">
      <c r="A55" s="310" t="s">
        <v>998</v>
      </c>
      <c r="B55" s="208">
        <v>6602</v>
      </c>
      <c r="C55" s="18" t="s">
        <v>654</v>
      </c>
      <c r="D55" s="405" t="s">
        <v>1007</v>
      </c>
      <c r="E55" s="125" t="s">
        <v>6</v>
      </c>
      <c r="F55" s="209" t="s">
        <v>903</v>
      </c>
      <c r="G55" s="222">
        <v>5941</v>
      </c>
      <c r="H55" s="359" t="s">
        <v>1007</v>
      </c>
      <c r="I55" s="312">
        <f t="shared" si="0"/>
        <v>661</v>
      </c>
      <c r="J55" s="358">
        <f t="shared" si="1"/>
        <v>0.11126073051674812</v>
      </c>
    </row>
    <row r="56" spans="1:11" ht="15" customHeight="1">
      <c r="A56" s="59" t="s">
        <v>35</v>
      </c>
      <c r="B56" s="36">
        <v>2223</v>
      </c>
      <c r="C56" s="8" t="s">
        <v>655</v>
      </c>
      <c r="D56" s="8" t="s">
        <v>656</v>
      </c>
      <c r="E56" s="31" t="s">
        <v>657</v>
      </c>
      <c r="F56" s="3" t="s">
        <v>904</v>
      </c>
      <c r="G56" s="45">
        <v>2047</v>
      </c>
      <c r="H56" s="346" t="s">
        <v>1048</v>
      </c>
      <c r="I56" s="325">
        <f t="shared" ref="I56:I61" si="2">IF(ISNUMBER(G56),B56-G56,"")</f>
        <v>176</v>
      </c>
      <c r="J56" s="324">
        <f t="shared" ref="J56:J61" si="3">IF(ISNUMBER(I56),B56/G56-1,"")</f>
        <v>8.5979482169027843E-2</v>
      </c>
      <c r="K56" s="20"/>
    </row>
    <row r="57" spans="1:11" ht="15" customHeight="1">
      <c r="A57" s="59" t="s">
        <v>1003</v>
      </c>
      <c r="B57" s="89" t="s">
        <v>5</v>
      </c>
      <c r="C57" s="8" t="s">
        <v>5</v>
      </c>
      <c r="D57" s="8" t="s">
        <v>5</v>
      </c>
      <c r="E57" s="110" t="s">
        <v>5</v>
      </c>
      <c r="F57" s="338" t="s">
        <v>39</v>
      </c>
      <c r="G57" s="160"/>
      <c r="H57" s="159"/>
      <c r="I57" s="328" t="str">
        <f t="shared" si="2"/>
        <v/>
      </c>
      <c r="J57" s="319" t="str">
        <f t="shared" si="3"/>
        <v/>
      </c>
      <c r="K57" s="90"/>
    </row>
    <row r="58" spans="1:11" ht="15" customHeight="1">
      <c r="A58" s="59" t="s">
        <v>40</v>
      </c>
      <c r="B58" s="195">
        <v>245</v>
      </c>
      <c r="C58" s="8" t="s">
        <v>658</v>
      </c>
      <c r="D58" s="8" t="s">
        <v>343</v>
      </c>
      <c r="E58" s="110" t="s">
        <v>659</v>
      </c>
      <c r="F58" s="338" t="s">
        <v>40</v>
      </c>
      <c r="G58" s="330">
        <v>361</v>
      </c>
      <c r="H58" s="329" t="s">
        <v>1012</v>
      </c>
      <c r="I58" s="328">
        <f t="shared" si="2"/>
        <v>-116</v>
      </c>
      <c r="J58" s="319">
        <f t="shared" si="3"/>
        <v>-0.32132963988919672</v>
      </c>
      <c r="K58" s="366"/>
    </row>
    <row r="59" spans="1:11" ht="15" customHeight="1">
      <c r="A59" s="59" t="s">
        <v>42</v>
      </c>
      <c r="B59" s="195">
        <v>352</v>
      </c>
      <c r="C59" s="8" t="s">
        <v>660</v>
      </c>
      <c r="D59" s="7" t="s">
        <v>170</v>
      </c>
      <c r="E59" s="110" t="s">
        <v>659</v>
      </c>
      <c r="F59" s="338" t="s">
        <v>42</v>
      </c>
      <c r="G59" s="330">
        <v>465</v>
      </c>
      <c r="H59" s="329" t="s">
        <v>627</v>
      </c>
      <c r="I59" s="328">
        <f t="shared" si="2"/>
        <v>-113</v>
      </c>
      <c r="J59" s="319">
        <f t="shared" si="3"/>
        <v>-0.24301075268817207</v>
      </c>
      <c r="K59" s="366"/>
    </row>
    <row r="60" spans="1:11" ht="15" customHeight="1">
      <c r="A60" s="59" t="s">
        <v>45</v>
      </c>
      <c r="B60" s="195">
        <v>367</v>
      </c>
      <c r="C60" s="8" t="s">
        <v>661</v>
      </c>
      <c r="D60" s="8" t="s">
        <v>662</v>
      </c>
      <c r="E60" s="110" t="s">
        <v>663</v>
      </c>
      <c r="F60" s="338" t="s">
        <v>45</v>
      </c>
      <c r="G60" s="330">
        <v>281</v>
      </c>
      <c r="H60" s="329" t="s">
        <v>544</v>
      </c>
      <c r="I60" s="328">
        <f t="shared" si="2"/>
        <v>86</v>
      </c>
      <c r="J60" s="319">
        <f t="shared" si="3"/>
        <v>0.30604982206405684</v>
      </c>
      <c r="K60" s="366"/>
    </row>
    <row r="61" spans="1:11" ht="15" customHeight="1">
      <c r="A61" s="59" t="s">
        <v>47</v>
      </c>
      <c r="B61" s="36">
        <v>1259</v>
      </c>
      <c r="C61" s="8" t="s">
        <v>664</v>
      </c>
      <c r="D61" s="8" t="s">
        <v>159</v>
      </c>
      <c r="E61" s="110" t="s">
        <v>665</v>
      </c>
      <c r="F61" s="338" t="s">
        <v>47</v>
      </c>
      <c r="G61" s="330">
        <v>940</v>
      </c>
      <c r="H61" s="329" t="s">
        <v>1049</v>
      </c>
      <c r="I61" s="328">
        <f t="shared" si="2"/>
        <v>319</v>
      </c>
      <c r="J61" s="319">
        <f t="shared" si="3"/>
        <v>0.33936170212765959</v>
      </c>
      <c r="K61" s="366"/>
    </row>
    <row r="62" spans="1:11" ht="7.5" customHeight="1">
      <c r="A62" s="59"/>
      <c r="B62" s="36"/>
      <c r="C62" s="8"/>
      <c r="D62" s="8"/>
      <c r="E62" s="110"/>
      <c r="F62" s="3"/>
      <c r="G62" s="452"/>
      <c r="H62" s="366"/>
      <c r="I62" s="450"/>
      <c r="J62" s="324"/>
      <c r="K62" s="366"/>
    </row>
    <row r="63" spans="1:11" ht="15" customHeight="1">
      <c r="A63" s="59" t="s">
        <v>1113</v>
      </c>
      <c r="B63" s="36">
        <v>2223</v>
      </c>
      <c r="C63" s="8" t="s">
        <v>655</v>
      </c>
      <c r="D63" s="403" t="s">
        <v>1007</v>
      </c>
      <c r="E63" s="31" t="s">
        <v>6</v>
      </c>
      <c r="F63" s="3" t="s">
        <v>904</v>
      </c>
      <c r="G63" s="86">
        <v>2047</v>
      </c>
      <c r="H63" s="451" t="s">
        <v>1048</v>
      </c>
      <c r="I63" s="325">
        <f>IF(ISNUMBER(G63),B63-G63,"")</f>
        <v>176</v>
      </c>
      <c r="J63" s="324">
        <f>IF(ISNUMBER(I63),B63/G63-1,"")</f>
        <v>8.5979482169027843E-2</v>
      </c>
      <c r="K63" s="20"/>
    </row>
    <row r="64" spans="1:11" ht="15" customHeight="1">
      <c r="A64" s="59" t="s">
        <v>999</v>
      </c>
      <c r="B64" s="36">
        <v>1231</v>
      </c>
      <c r="C64" s="8" t="s">
        <v>666</v>
      </c>
      <c r="D64" s="8" t="s">
        <v>667</v>
      </c>
      <c r="E64" s="110" t="s">
        <v>668</v>
      </c>
      <c r="F64" s="158"/>
      <c r="G64" s="487" t="s">
        <v>1006</v>
      </c>
      <c r="H64" s="488"/>
      <c r="I64" s="488"/>
      <c r="J64" s="489"/>
    </row>
    <row r="65" spans="1:11">
      <c r="A65" s="59" t="s">
        <v>1000</v>
      </c>
      <c r="B65" s="36">
        <v>1829</v>
      </c>
      <c r="C65" s="8" t="s">
        <v>669</v>
      </c>
      <c r="D65" s="8" t="s">
        <v>670</v>
      </c>
      <c r="E65" s="110" t="s">
        <v>671</v>
      </c>
      <c r="F65" s="158"/>
      <c r="G65" s="363"/>
      <c r="H65" s="261"/>
      <c r="I65" s="369"/>
      <c r="J65" s="370"/>
    </row>
    <row r="66" spans="1:11">
      <c r="A66" s="59"/>
      <c r="B66" s="36"/>
      <c r="C66" s="8"/>
      <c r="D66" s="8"/>
      <c r="E66" s="31"/>
      <c r="F66" s="90"/>
      <c r="G66" s="57"/>
      <c r="H66" s="307"/>
      <c r="I66" s="231"/>
      <c r="J66" s="319"/>
    </row>
    <row r="67" spans="1:11" ht="15" customHeight="1">
      <c r="A67" s="64" t="s">
        <v>81</v>
      </c>
      <c r="B67" s="35" t="s">
        <v>5</v>
      </c>
      <c r="C67" s="24" t="s">
        <v>5</v>
      </c>
      <c r="D67" s="24" t="s">
        <v>5</v>
      </c>
      <c r="E67" s="33" t="s">
        <v>5</v>
      </c>
      <c r="F67" s="26" t="s">
        <v>81</v>
      </c>
      <c r="G67" s="162" t="s">
        <v>5</v>
      </c>
      <c r="H67" s="350" t="s">
        <v>5</v>
      </c>
      <c r="I67" s="298" t="str">
        <f>IF(ISNUMBER(G67),B67-G67,"")</f>
        <v/>
      </c>
      <c r="J67" s="327" t="str">
        <f>IF(ISNUMBER(I67),B67/G67-1,"")</f>
        <v/>
      </c>
      <c r="K67" s="23"/>
    </row>
    <row r="68" spans="1:11" ht="15" customHeight="1">
      <c r="A68" s="59" t="s">
        <v>1110</v>
      </c>
      <c r="B68" s="36">
        <v>98293</v>
      </c>
      <c r="C68" s="8" t="s">
        <v>689</v>
      </c>
      <c r="D68" s="9">
        <v>1</v>
      </c>
      <c r="E68" s="31" t="s">
        <v>6</v>
      </c>
      <c r="F68" s="1" t="s">
        <v>905</v>
      </c>
      <c r="G68" s="36">
        <v>70546</v>
      </c>
      <c r="H68" s="344" t="s">
        <v>1007</v>
      </c>
      <c r="I68" s="231">
        <f>IF(ISNUMBER(G68),B68-G68,"")</f>
        <v>27747</v>
      </c>
      <c r="J68" s="319">
        <f>IF(ISNUMBER(I68),B68/G68-1,"")</f>
        <v>0.39331783517137753</v>
      </c>
    </row>
    <row r="69" spans="1:11" ht="15" customHeight="1">
      <c r="A69" s="59" t="s">
        <v>906</v>
      </c>
      <c r="B69" s="36">
        <v>7597</v>
      </c>
      <c r="C69" s="8" t="s">
        <v>690</v>
      </c>
      <c r="D69" s="8" t="s">
        <v>74</v>
      </c>
      <c r="E69" s="31" t="s">
        <v>191</v>
      </c>
      <c r="F69" s="1" t="s">
        <v>906</v>
      </c>
      <c r="G69" s="36">
        <v>6860</v>
      </c>
      <c r="H69" s="17" t="s">
        <v>773</v>
      </c>
      <c r="I69" s="231">
        <f>IF(ISNUMBER(G69),B69-G69,"")</f>
        <v>737</v>
      </c>
      <c r="J69" s="319">
        <f>IF(ISNUMBER(I69),B69/G69-1,"")</f>
        <v>0.10743440233236146</v>
      </c>
    </row>
    <row r="70" spans="1:11" ht="15" customHeight="1">
      <c r="A70" s="59"/>
      <c r="B70" s="36"/>
      <c r="C70" s="8"/>
      <c r="D70" s="8"/>
      <c r="E70" s="31"/>
      <c r="F70" s="1"/>
      <c r="G70" s="36"/>
      <c r="H70" s="17"/>
      <c r="I70" s="231"/>
      <c r="J70" s="319"/>
    </row>
    <row r="71" spans="1:11" ht="15" customHeight="1">
      <c r="A71" s="64" t="s">
        <v>909</v>
      </c>
      <c r="B71" s="35" t="s">
        <v>5</v>
      </c>
      <c r="C71" s="24" t="s">
        <v>5</v>
      </c>
      <c r="D71" s="24" t="s">
        <v>5</v>
      </c>
      <c r="E71" s="33" t="s">
        <v>5</v>
      </c>
      <c r="F71" s="27" t="s">
        <v>909</v>
      </c>
      <c r="G71" s="35" t="s">
        <v>5</v>
      </c>
      <c r="H71" s="345" t="s">
        <v>5</v>
      </c>
      <c r="I71" s="298" t="str">
        <f t="shared" ref="I71:I78" si="4">IF(ISNUMBER(G71),B71-G71,"")</f>
        <v/>
      </c>
      <c r="J71" s="327" t="str">
        <f t="shared" ref="J71:J78" si="5">IF(ISNUMBER(I71),B71/G71-1,"")</f>
        <v/>
      </c>
      <c r="K71" s="23"/>
    </row>
    <row r="72" spans="1:11" ht="15" customHeight="1">
      <c r="A72" s="59" t="s">
        <v>1111</v>
      </c>
      <c r="B72" s="36">
        <v>131505</v>
      </c>
      <c r="C72" s="8" t="s">
        <v>692</v>
      </c>
      <c r="D72" s="9">
        <v>1</v>
      </c>
      <c r="E72" s="31" t="s">
        <v>6</v>
      </c>
      <c r="F72" s="1" t="s">
        <v>910</v>
      </c>
      <c r="G72" s="36">
        <v>103712</v>
      </c>
      <c r="H72" s="344" t="s">
        <v>1007</v>
      </c>
      <c r="I72" s="231">
        <f t="shared" si="4"/>
        <v>27793</v>
      </c>
      <c r="J72" s="319">
        <f t="shared" si="5"/>
        <v>0.26798248997223073</v>
      </c>
    </row>
    <row r="73" spans="1:11" ht="15" customHeight="1">
      <c r="A73" s="59" t="s">
        <v>106</v>
      </c>
      <c r="B73" s="36">
        <v>96802</v>
      </c>
      <c r="C73" s="8" t="s">
        <v>693</v>
      </c>
      <c r="D73" s="8" t="s">
        <v>694</v>
      </c>
      <c r="E73" s="31" t="s">
        <v>281</v>
      </c>
      <c r="F73" s="1" t="s">
        <v>106</v>
      </c>
      <c r="G73" s="36">
        <v>76489</v>
      </c>
      <c r="H73" s="17" t="s">
        <v>959</v>
      </c>
      <c r="I73" s="231">
        <f t="shared" si="4"/>
        <v>20313</v>
      </c>
      <c r="J73" s="319">
        <f t="shared" si="5"/>
        <v>0.26556759795526164</v>
      </c>
    </row>
    <row r="74" spans="1:11" ht="15" customHeight="1">
      <c r="A74" s="59" t="s">
        <v>911</v>
      </c>
      <c r="B74" s="36">
        <v>72745</v>
      </c>
      <c r="C74" s="8" t="s">
        <v>695</v>
      </c>
      <c r="D74" s="8" t="s">
        <v>696</v>
      </c>
      <c r="E74" s="31" t="s">
        <v>281</v>
      </c>
      <c r="F74" s="1" t="s">
        <v>911</v>
      </c>
      <c r="G74" s="36">
        <v>58116</v>
      </c>
      <c r="H74" s="344" t="s">
        <v>1050</v>
      </c>
      <c r="I74" s="231">
        <f t="shared" si="4"/>
        <v>14629</v>
      </c>
      <c r="J74" s="319">
        <f t="shared" si="5"/>
        <v>0.25172069653795859</v>
      </c>
    </row>
    <row r="75" spans="1:11" ht="15" customHeight="1">
      <c r="A75" s="59" t="s">
        <v>912</v>
      </c>
      <c r="B75" s="36">
        <v>52676</v>
      </c>
      <c r="C75" s="8" t="s">
        <v>697</v>
      </c>
      <c r="D75" s="8" t="s">
        <v>698</v>
      </c>
      <c r="E75" s="31" t="s">
        <v>368</v>
      </c>
      <c r="F75" s="1" t="s">
        <v>912</v>
      </c>
      <c r="G75" s="36">
        <v>40166</v>
      </c>
      <c r="H75" s="17" t="s">
        <v>978</v>
      </c>
      <c r="I75" s="231">
        <f t="shared" si="4"/>
        <v>12510</v>
      </c>
      <c r="J75" s="319">
        <f t="shared" si="5"/>
        <v>0.31145745157595983</v>
      </c>
    </row>
    <row r="76" spans="1:11" ht="15" customHeight="1">
      <c r="A76" s="59" t="s">
        <v>908</v>
      </c>
      <c r="B76" s="36">
        <v>20069</v>
      </c>
      <c r="C76" s="8" t="s">
        <v>699</v>
      </c>
      <c r="D76" s="8" t="s">
        <v>700</v>
      </c>
      <c r="E76" s="31" t="s">
        <v>272</v>
      </c>
      <c r="F76" s="1" t="s">
        <v>908</v>
      </c>
      <c r="G76" s="36">
        <v>17950</v>
      </c>
      <c r="H76" s="17" t="s">
        <v>979</v>
      </c>
      <c r="I76" s="231">
        <f t="shared" si="4"/>
        <v>2119</v>
      </c>
      <c r="J76" s="319">
        <f t="shared" si="5"/>
        <v>0.11805013927576602</v>
      </c>
    </row>
    <row r="77" spans="1:11">
      <c r="A77" s="234" t="s">
        <v>1002</v>
      </c>
      <c r="B77" s="213">
        <v>24057</v>
      </c>
      <c r="C77" s="236" t="s">
        <v>701</v>
      </c>
      <c r="D77" s="236" t="s">
        <v>702</v>
      </c>
      <c r="E77" s="237" t="s">
        <v>688</v>
      </c>
      <c r="F77" s="209" t="s">
        <v>913</v>
      </c>
      <c r="G77" s="208">
        <v>18373</v>
      </c>
      <c r="H77" s="357" t="s">
        <v>980</v>
      </c>
      <c r="I77" s="312">
        <f t="shared" si="4"/>
        <v>5684</v>
      </c>
      <c r="J77" s="358">
        <f t="shared" si="5"/>
        <v>0.30936700593261857</v>
      </c>
    </row>
    <row r="78" spans="1:11">
      <c r="A78" s="163" t="s">
        <v>1140</v>
      </c>
      <c r="B78" s="86">
        <v>34703</v>
      </c>
      <c r="C78" s="96" t="s">
        <v>703</v>
      </c>
      <c r="D78" s="96" t="s">
        <v>683</v>
      </c>
      <c r="E78" s="98" t="s">
        <v>281</v>
      </c>
      <c r="F78" s="1" t="s">
        <v>107</v>
      </c>
      <c r="G78" s="36">
        <v>27223</v>
      </c>
      <c r="H78" s="17" t="s">
        <v>960</v>
      </c>
      <c r="I78" s="231">
        <f t="shared" si="4"/>
        <v>7480</v>
      </c>
      <c r="J78" s="319">
        <f t="shared" si="5"/>
        <v>0.27476765969951877</v>
      </c>
    </row>
    <row r="79" spans="1:11" ht="15" customHeight="1">
      <c r="A79" s="163"/>
      <c r="B79" s="86"/>
      <c r="C79" s="96"/>
      <c r="D79" s="96"/>
      <c r="E79" s="98"/>
      <c r="F79" s="179"/>
      <c r="G79" s="86"/>
      <c r="H79" s="480"/>
      <c r="I79" s="231"/>
      <c r="J79" s="319"/>
    </row>
    <row r="80" spans="1:11" ht="15" customHeight="1">
      <c r="A80" s="465" t="s">
        <v>1114</v>
      </c>
      <c r="B80" s="478" t="s">
        <v>5</v>
      </c>
      <c r="C80" s="466" t="s">
        <v>5</v>
      </c>
      <c r="D80" s="466" t="s">
        <v>5</v>
      </c>
      <c r="E80" s="467" t="s">
        <v>5</v>
      </c>
      <c r="F80" s="475" t="s">
        <v>909</v>
      </c>
      <c r="G80" s="91" t="s">
        <v>5</v>
      </c>
      <c r="H80" s="479" t="s">
        <v>5</v>
      </c>
      <c r="I80" s="273" t="str">
        <f>IF(ISNUMBER(G80),B80-G80,"")</f>
        <v/>
      </c>
      <c r="J80" s="191" t="str">
        <f>IF(ISNUMBER(I80),B80/G80-1,"")</f>
        <v/>
      </c>
      <c r="K80" s="23"/>
    </row>
    <row r="81" spans="1:11">
      <c r="A81" s="163" t="s">
        <v>1112</v>
      </c>
      <c r="B81" s="86">
        <v>34703</v>
      </c>
      <c r="C81" s="96" t="s">
        <v>703</v>
      </c>
      <c r="D81" s="445" t="s">
        <v>1007</v>
      </c>
      <c r="E81" s="98" t="s">
        <v>6</v>
      </c>
      <c r="F81" s="1" t="s">
        <v>107</v>
      </c>
      <c r="G81" s="36">
        <v>27223</v>
      </c>
      <c r="H81" s="17" t="s">
        <v>960</v>
      </c>
      <c r="I81" s="231">
        <f>IF(ISNUMBER(G81),B81-G81,"")</f>
        <v>7480</v>
      </c>
      <c r="J81" s="319">
        <f>IF(ISNUMBER(I81),B81/G81-1,"")</f>
        <v>0.27476765969951877</v>
      </c>
    </row>
    <row r="82" spans="1:11">
      <c r="A82" s="164" t="s">
        <v>102</v>
      </c>
      <c r="B82" s="140">
        <v>16937</v>
      </c>
      <c r="C82" s="13" t="s">
        <v>704</v>
      </c>
      <c r="D82" s="13" t="s">
        <v>640</v>
      </c>
      <c r="E82" s="38" t="s">
        <v>705</v>
      </c>
      <c r="F82" s="1" t="s">
        <v>914</v>
      </c>
      <c r="G82" s="36">
        <v>12331</v>
      </c>
      <c r="H82" s="349">
        <f>ROUND(G82/G81,3)</f>
        <v>0.45300000000000001</v>
      </c>
      <c r="I82" s="231">
        <f>IF(ISNUMBER(G82),B82-G82,"")</f>
        <v>4606</v>
      </c>
      <c r="J82" s="319">
        <f>IF(ISNUMBER(I82),B82/G82-1,"")</f>
        <v>0.37353012732138513</v>
      </c>
    </row>
    <row r="83" spans="1:11" ht="15" customHeight="1">
      <c r="A83" s="59" t="s">
        <v>104</v>
      </c>
      <c r="B83" s="36">
        <v>17766</v>
      </c>
      <c r="C83" s="8" t="s">
        <v>706</v>
      </c>
      <c r="D83" s="8" t="s">
        <v>707</v>
      </c>
      <c r="E83" s="31" t="s">
        <v>705</v>
      </c>
      <c r="F83" s="1" t="s">
        <v>915</v>
      </c>
      <c r="G83" s="36">
        <v>14892</v>
      </c>
      <c r="H83" s="349">
        <f>ROUND(G83/G81,3)</f>
        <v>0.54700000000000004</v>
      </c>
      <c r="I83" s="231">
        <f>IF(ISNUMBER(G83),B83-G83,"")</f>
        <v>2874</v>
      </c>
      <c r="J83" s="319">
        <f>IF(ISNUMBER(I83),B83/G83-1,"")</f>
        <v>0.19298952457695417</v>
      </c>
    </row>
    <row r="84" spans="1:11" ht="15" customHeight="1">
      <c r="A84" s="59"/>
      <c r="B84" s="36"/>
      <c r="C84" s="8"/>
      <c r="D84" s="8"/>
      <c r="E84" s="31"/>
      <c r="F84" s="1"/>
      <c r="G84" s="36"/>
      <c r="H84" s="17"/>
      <c r="I84" s="231"/>
      <c r="J84" s="319"/>
    </row>
    <row r="85" spans="1:11" ht="15" customHeight="1">
      <c r="A85" s="64" t="s">
        <v>109</v>
      </c>
      <c r="B85" s="35" t="s">
        <v>5</v>
      </c>
      <c r="C85" s="24" t="s">
        <v>5</v>
      </c>
      <c r="D85" s="24" t="s">
        <v>5</v>
      </c>
      <c r="E85" s="33" t="s">
        <v>5</v>
      </c>
      <c r="F85" s="27" t="s">
        <v>916</v>
      </c>
      <c r="G85" s="35" t="s">
        <v>5</v>
      </c>
      <c r="H85" s="345" t="s">
        <v>5</v>
      </c>
      <c r="I85" s="298" t="str">
        <f t="shared" ref="I85:I92" si="6">IF(ISNUMBER(G85),B85-G85,"")</f>
        <v/>
      </c>
      <c r="J85" s="327" t="str">
        <f t="shared" ref="J85:J92" si="7">IF(ISNUMBER(I85),B85/G85-1,"")</f>
        <v/>
      </c>
      <c r="K85" s="23"/>
    </row>
    <row r="86" spans="1:11" ht="15" customHeight="1">
      <c r="A86" s="59" t="s">
        <v>1001</v>
      </c>
      <c r="B86" s="36">
        <v>34703</v>
      </c>
      <c r="C86" s="8" t="s">
        <v>703</v>
      </c>
      <c r="D86" s="9">
        <v>1</v>
      </c>
      <c r="E86" s="31" t="s">
        <v>6</v>
      </c>
      <c r="F86" s="1" t="s">
        <v>917</v>
      </c>
      <c r="G86" s="36">
        <v>27223</v>
      </c>
      <c r="H86" s="344" t="s">
        <v>1007</v>
      </c>
      <c r="I86" s="231">
        <f t="shared" si="6"/>
        <v>7480</v>
      </c>
      <c r="J86" s="319">
        <f t="shared" si="7"/>
        <v>0.27476765969951877</v>
      </c>
    </row>
    <row r="87" spans="1:11" ht="15" customHeight="1">
      <c r="A87" s="59" t="s">
        <v>918</v>
      </c>
      <c r="B87" s="195">
        <v>397</v>
      </c>
      <c r="C87" s="8" t="s">
        <v>710</v>
      </c>
      <c r="D87" s="8" t="s">
        <v>99</v>
      </c>
      <c r="E87" s="31" t="s">
        <v>32</v>
      </c>
      <c r="F87" s="1" t="s">
        <v>918</v>
      </c>
      <c r="G87" s="195">
        <v>276</v>
      </c>
      <c r="H87" s="344" t="s">
        <v>310</v>
      </c>
      <c r="I87" s="231">
        <f t="shared" si="6"/>
        <v>121</v>
      </c>
      <c r="J87" s="319">
        <f t="shared" si="7"/>
        <v>0.43840579710144922</v>
      </c>
    </row>
    <row r="88" spans="1:11" ht="15" customHeight="1">
      <c r="A88" s="59" t="s">
        <v>919</v>
      </c>
      <c r="B88" s="36">
        <v>1642</v>
      </c>
      <c r="C88" s="8" t="s">
        <v>711</v>
      </c>
      <c r="D88" s="8" t="s">
        <v>544</v>
      </c>
      <c r="E88" s="31" t="s">
        <v>368</v>
      </c>
      <c r="F88" s="1" t="s">
        <v>919</v>
      </c>
      <c r="G88" s="36">
        <v>1973</v>
      </c>
      <c r="H88" s="17" t="s">
        <v>13</v>
      </c>
      <c r="I88" s="231">
        <f t="shared" si="6"/>
        <v>-331</v>
      </c>
      <c r="J88" s="319">
        <f t="shared" si="7"/>
        <v>-0.16776482513938162</v>
      </c>
    </row>
    <row r="89" spans="1:11" ht="15" customHeight="1">
      <c r="A89" s="59" t="s">
        <v>920</v>
      </c>
      <c r="B89" s="195">
        <v>180</v>
      </c>
      <c r="C89" s="8" t="s">
        <v>712</v>
      </c>
      <c r="D89" s="8" t="s">
        <v>302</v>
      </c>
      <c r="E89" s="31" t="s">
        <v>48</v>
      </c>
      <c r="F89" s="1" t="s">
        <v>920</v>
      </c>
      <c r="G89" s="195">
        <v>188</v>
      </c>
      <c r="H89" s="17" t="s">
        <v>121</v>
      </c>
      <c r="I89" s="231">
        <f t="shared" si="6"/>
        <v>-8</v>
      </c>
      <c r="J89" s="319">
        <f t="shared" si="7"/>
        <v>-4.2553191489361653E-2</v>
      </c>
    </row>
    <row r="90" spans="1:11" ht="15" customHeight="1">
      <c r="A90" s="59" t="s">
        <v>921</v>
      </c>
      <c r="B90" s="36">
        <v>31892</v>
      </c>
      <c r="C90" s="8" t="s">
        <v>713</v>
      </c>
      <c r="D90" s="8" t="s">
        <v>714</v>
      </c>
      <c r="E90" s="31" t="s">
        <v>360</v>
      </c>
      <c r="F90" s="1" t="s">
        <v>921</v>
      </c>
      <c r="G90" s="36">
        <v>24107</v>
      </c>
      <c r="H90" s="17" t="s">
        <v>981</v>
      </c>
      <c r="I90" s="231">
        <f t="shared" si="6"/>
        <v>7785</v>
      </c>
      <c r="J90" s="319">
        <f t="shared" si="7"/>
        <v>0.32293524702368614</v>
      </c>
    </row>
    <row r="91" spans="1:11" ht="15" customHeight="1">
      <c r="A91" s="59" t="s">
        <v>922</v>
      </c>
      <c r="B91" s="195">
        <v>524</v>
      </c>
      <c r="C91" s="8" t="s">
        <v>520</v>
      </c>
      <c r="D91" s="8" t="s">
        <v>118</v>
      </c>
      <c r="E91" s="31" t="s">
        <v>191</v>
      </c>
      <c r="F91" s="1" t="s">
        <v>922</v>
      </c>
      <c r="G91" s="195">
        <v>610</v>
      </c>
      <c r="H91" s="17" t="s">
        <v>982</v>
      </c>
      <c r="I91" s="231">
        <f t="shared" si="6"/>
        <v>-86</v>
      </c>
      <c r="J91" s="319">
        <f t="shared" si="7"/>
        <v>-0.14098360655737707</v>
      </c>
    </row>
    <row r="92" spans="1:11" ht="15" customHeight="1" thickBot="1">
      <c r="A92" s="100" t="s">
        <v>923</v>
      </c>
      <c r="B92" s="315">
        <v>68</v>
      </c>
      <c r="C92" s="102" t="s">
        <v>715</v>
      </c>
      <c r="D92" s="102" t="s">
        <v>231</v>
      </c>
      <c r="E92" s="104" t="s">
        <v>7</v>
      </c>
      <c r="F92" s="105" t="s">
        <v>923</v>
      </c>
      <c r="G92" s="315">
        <v>69</v>
      </c>
      <c r="H92" s="343" t="s">
        <v>156</v>
      </c>
      <c r="I92" s="300">
        <f t="shared" si="6"/>
        <v>-1</v>
      </c>
      <c r="J92" s="318">
        <f t="shared" si="7"/>
        <v>-1.4492753623188359E-2</v>
      </c>
    </row>
    <row r="93" spans="1:11" ht="15" customHeight="1">
      <c r="A93" s="2"/>
      <c r="B93" s="19"/>
      <c r="C93" s="20"/>
      <c r="D93" s="20"/>
      <c r="E93" s="20"/>
      <c r="F93" s="2"/>
      <c r="G93" s="19"/>
      <c r="H93" s="19"/>
    </row>
    <row r="94" spans="1:11" s="395" customFormat="1" ht="15" customHeight="1">
      <c r="A94" s="393" t="s">
        <v>1104</v>
      </c>
      <c r="B94" s="393"/>
      <c r="C94" s="394"/>
      <c r="D94" s="394"/>
      <c r="E94" s="394"/>
      <c r="F94" s="393"/>
      <c r="G94" s="393"/>
      <c r="I94" s="396"/>
    </row>
    <row r="95" spans="1:11" s="395" customFormat="1" ht="15" customHeight="1">
      <c r="A95" s="397"/>
      <c r="B95" s="393"/>
      <c r="C95" s="394"/>
      <c r="D95" s="394"/>
      <c r="E95" s="394"/>
      <c r="F95" s="393"/>
      <c r="G95" s="393"/>
      <c r="I95" s="396"/>
    </row>
    <row r="96" spans="1:11" s="395" customFormat="1" ht="15" customHeight="1">
      <c r="A96" s="398" t="s">
        <v>1105</v>
      </c>
      <c r="B96" s="393"/>
      <c r="C96" s="394"/>
      <c r="D96" s="394"/>
      <c r="E96" s="394"/>
      <c r="F96" s="393"/>
      <c r="G96" s="393"/>
      <c r="I96" s="396"/>
    </row>
    <row r="97" spans="1:9" s="395" customFormat="1" ht="15" customHeight="1">
      <c r="A97" s="399" t="s">
        <v>1082</v>
      </c>
      <c r="B97" s="400"/>
      <c r="C97" s="400"/>
      <c r="D97" s="394"/>
      <c r="E97" s="394"/>
      <c r="F97" s="393"/>
      <c r="G97" s="393"/>
      <c r="I97" s="396"/>
    </row>
    <row r="98" spans="1:9" s="395" customFormat="1" ht="15" customHeight="1">
      <c r="A98" s="399" t="s">
        <v>1083</v>
      </c>
      <c r="B98" s="393"/>
      <c r="C98" s="394"/>
      <c r="D98" s="394"/>
      <c r="E98" s="394"/>
      <c r="I98" s="396"/>
    </row>
    <row r="99" spans="1:9" s="395" customFormat="1" ht="15" customHeight="1">
      <c r="A99" s="399" t="s">
        <v>1084</v>
      </c>
      <c r="B99" s="393"/>
      <c r="C99" s="394"/>
      <c r="D99" s="394"/>
      <c r="E99" s="394"/>
      <c r="I99" s="396"/>
    </row>
    <row r="100" spans="1:9" s="395" customFormat="1" ht="15" customHeight="1">
      <c r="I100" s="396"/>
    </row>
    <row r="101" spans="1:9" s="395" customFormat="1" ht="15" customHeight="1">
      <c r="A101" s="401" t="s">
        <v>1085</v>
      </c>
      <c r="I101" s="396"/>
    </row>
    <row r="102" spans="1:9" s="395" customFormat="1" ht="15" customHeight="1">
      <c r="A102" s="402" t="s">
        <v>1086</v>
      </c>
      <c r="I102" s="396"/>
    </row>
    <row r="103" spans="1:9" s="395" customFormat="1" ht="15" customHeight="1">
      <c r="A103" s="402" t="s">
        <v>1087</v>
      </c>
      <c r="I103" s="396"/>
    </row>
    <row r="104" spans="1:9" s="395" customFormat="1" ht="15" customHeight="1">
      <c r="A104" s="402" t="s">
        <v>1088</v>
      </c>
      <c r="I104" s="396"/>
    </row>
    <row r="105" spans="1:9" s="395" customFormat="1" ht="15" customHeight="1">
      <c r="A105" s="402" t="s">
        <v>1089</v>
      </c>
      <c r="I105" s="396"/>
    </row>
    <row r="106" spans="1:9" s="395" customFormat="1" ht="15" customHeight="1">
      <c r="A106" s="402" t="s">
        <v>1090</v>
      </c>
      <c r="I106" s="396"/>
    </row>
    <row r="107" spans="1:9" s="395" customFormat="1" ht="15" customHeight="1">
      <c r="A107" s="402" t="s">
        <v>1091</v>
      </c>
      <c r="I107" s="396"/>
    </row>
    <row r="108" spans="1:9">
      <c r="B108"/>
      <c r="C108"/>
      <c r="D108"/>
      <c r="E108"/>
      <c r="G108"/>
      <c r="H108" s="5"/>
    </row>
    <row r="109" spans="1:9">
      <c r="B109"/>
      <c r="C109"/>
      <c r="D109"/>
      <c r="E109"/>
      <c r="G109"/>
      <c r="H109" s="5"/>
    </row>
    <row r="110" spans="1:9">
      <c r="B110"/>
      <c r="C110"/>
      <c r="D110"/>
      <c r="E110"/>
      <c r="G110"/>
      <c r="H110" s="5"/>
    </row>
    <row r="111" spans="1:9">
      <c r="B111"/>
      <c r="C111"/>
      <c r="D111"/>
      <c r="E111"/>
      <c r="G111"/>
      <c r="H111" s="5"/>
    </row>
    <row r="112" spans="1:9">
      <c r="B112"/>
      <c r="C112"/>
      <c r="D112"/>
      <c r="E112"/>
      <c r="G112"/>
      <c r="H112" s="5"/>
    </row>
    <row r="113" spans="2:8">
      <c r="B113"/>
      <c r="C113"/>
      <c r="D113"/>
      <c r="E113"/>
      <c r="G113"/>
      <c r="H113" s="5"/>
    </row>
    <row r="114" spans="2:8">
      <c r="B114"/>
      <c r="C114"/>
      <c r="D114"/>
      <c r="E114"/>
      <c r="G114"/>
      <c r="H114" s="5"/>
    </row>
    <row r="115" spans="2:8">
      <c r="B115"/>
      <c r="C115"/>
      <c r="D115"/>
      <c r="E115"/>
      <c r="G115"/>
      <c r="H115" s="5"/>
    </row>
    <row r="116" spans="2:8">
      <c r="B116"/>
      <c r="C116"/>
      <c r="D116"/>
      <c r="E116"/>
      <c r="G116"/>
      <c r="H116" s="5"/>
    </row>
    <row r="117" spans="2:8">
      <c r="B117"/>
      <c r="C117"/>
      <c r="D117"/>
      <c r="E117"/>
      <c r="G117"/>
      <c r="H117" s="5"/>
    </row>
    <row r="118" spans="2:8">
      <c r="B118"/>
      <c r="C118"/>
      <c r="D118"/>
      <c r="E118"/>
      <c r="G118"/>
      <c r="H118" s="5"/>
    </row>
    <row r="119" spans="2:8">
      <c r="B119"/>
      <c r="C119"/>
      <c r="D119"/>
      <c r="E119"/>
      <c r="G119"/>
      <c r="H119" s="5"/>
    </row>
    <row r="120" spans="2:8">
      <c r="B120"/>
      <c r="C120"/>
      <c r="D120"/>
      <c r="E120"/>
      <c r="G120"/>
      <c r="H120" s="5"/>
    </row>
    <row r="121" spans="2:8">
      <c r="B121"/>
      <c r="C121"/>
      <c r="D121"/>
      <c r="E121"/>
      <c r="G121"/>
      <c r="H121" s="5"/>
    </row>
    <row r="122" spans="2:8">
      <c r="B122"/>
      <c r="C122"/>
      <c r="D122"/>
      <c r="E122"/>
      <c r="G122"/>
      <c r="H122" s="5"/>
    </row>
    <row r="123" spans="2:8">
      <c r="B123"/>
      <c r="C123"/>
      <c r="D123"/>
      <c r="E123"/>
      <c r="G123"/>
      <c r="H123" s="5"/>
    </row>
    <row r="124" spans="2:8">
      <c r="B124"/>
      <c r="C124"/>
      <c r="D124"/>
      <c r="E124"/>
      <c r="G124"/>
      <c r="H124" s="5"/>
    </row>
    <row r="125" spans="2:8">
      <c r="B125"/>
      <c r="C125"/>
      <c r="D125"/>
      <c r="E125"/>
      <c r="G125"/>
      <c r="H125" s="5"/>
    </row>
    <row r="126" spans="2:8">
      <c r="B126"/>
      <c r="C126"/>
      <c r="D126"/>
      <c r="E126"/>
      <c r="G126"/>
      <c r="H126" s="5"/>
    </row>
    <row r="127" spans="2:8">
      <c r="B127"/>
      <c r="C127"/>
      <c r="D127"/>
      <c r="E127"/>
      <c r="G127"/>
      <c r="H127" s="5"/>
    </row>
    <row r="128" spans="2:8">
      <c r="B128"/>
      <c r="C128"/>
      <c r="D128"/>
      <c r="E128"/>
      <c r="G128"/>
      <c r="H128" s="5"/>
    </row>
    <row r="129" spans="2:8">
      <c r="B129"/>
      <c r="C129"/>
      <c r="D129"/>
      <c r="E129"/>
      <c r="G129"/>
      <c r="H129" s="5"/>
    </row>
    <row r="130" spans="2:8">
      <c r="B130"/>
      <c r="C130"/>
      <c r="D130"/>
      <c r="E130"/>
      <c r="G130"/>
      <c r="H130" s="5"/>
    </row>
    <row r="131" spans="2:8">
      <c r="B131"/>
      <c r="C131"/>
      <c r="D131"/>
      <c r="E131"/>
      <c r="G131"/>
      <c r="H131" s="5"/>
    </row>
    <row r="132" spans="2:8">
      <c r="B132"/>
      <c r="C132"/>
      <c r="D132"/>
      <c r="E132"/>
      <c r="G132"/>
      <c r="H132" s="5"/>
    </row>
    <row r="133" spans="2:8">
      <c r="B133"/>
      <c r="C133"/>
      <c r="D133"/>
      <c r="E133"/>
      <c r="G133"/>
      <c r="H133" s="5"/>
    </row>
    <row r="134" spans="2:8">
      <c r="B134"/>
      <c r="C134"/>
      <c r="D134"/>
      <c r="E134"/>
      <c r="G134"/>
      <c r="H134" s="5"/>
    </row>
    <row r="135" spans="2:8">
      <c r="B135"/>
      <c r="C135"/>
      <c r="D135"/>
      <c r="E135"/>
      <c r="G135"/>
      <c r="H135" s="5"/>
    </row>
    <row r="136" spans="2:8">
      <c r="B136"/>
      <c r="C136"/>
      <c r="D136"/>
      <c r="E136"/>
      <c r="G136"/>
      <c r="H136" s="5"/>
    </row>
    <row r="137" spans="2:8">
      <c r="B137"/>
      <c r="C137"/>
      <c r="D137"/>
      <c r="E137"/>
      <c r="G137"/>
      <c r="H137" s="5"/>
    </row>
    <row r="138" spans="2:8">
      <c r="B138"/>
      <c r="C138"/>
      <c r="D138"/>
      <c r="E138"/>
      <c r="G138"/>
      <c r="H138" s="5"/>
    </row>
    <row r="139" spans="2:8">
      <c r="B139"/>
      <c r="C139"/>
      <c r="D139"/>
      <c r="E139"/>
      <c r="G139"/>
      <c r="H139" s="5"/>
    </row>
    <row r="140" spans="2:8">
      <c r="B140"/>
      <c r="C140"/>
      <c r="D140"/>
      <c r="E140"/>
      <c r="G140"/>
      <c r="H140" s="5"/>
    </row>
    <row r="141" spans="2:8">
      <c r="B141"/>
      <c r="C141"/>
      <c r="D141"/>
      <c r="E141"/>
      <c r="G141"/>
      <c r="H141" s="5"/>
    </row>
    <row r="142" spans="2:8">
      <c r="B142"/>
      <c r="C142"/>
      <c r="D142"/>
      <c r="E142"/>
      <c r="G142"/>
      <c r="H142" s="5"/>
    </row>
    <row r="143" spans="2:8">
      <c r="B143"/>
      <c r="C143"/>
      <c r="D143"/>
      <c r="E143"/>
      <c r="G143"/>
      <c r="H143" s="5"/>
    </row>
    <row r="144" spans="2:8">
      <c r="B144"/>
      <c r="C144"/>
      <c r="D144"/>
      <c r="E144"/>
      <c r="G144"/>
      <c r="H144" s="5"/>
    </row>
    <row r="145" spans="2:8">
      <c r="B145"/>
      <c r="C145"/>
      <c r="D145"/>
      <c r="E145"/>
      <c r="G145"/>
      <c r="H145" s="5"/>
    </row>
    <row r="146" spans="2:8">
      <c r="B146"/>
      <c r="C146"/>
      <c r="D146"/>
      <c r="E146"/>
      <c r="G146"/>
      <c r="H146" s="5"/>
    </row>
    <row r="147" spans="2:8">
      <c r="B147"/>
      <c r="C147"/>
      <c r="D147"/>
      <c r="E147"/>
      <c r="G147"/>
      <c r="H147" s="5"/>
    </row>
    <row r="148" spans="2:8">
      <c r="B148"/>
      <c r="C148"/>
      <c r="D148"/>
      <c r="E148"/>
      <c r="G148"/>
      <c r="H148" s="5"/>
    </row>
    <row r="149" spans="2:8">
      <c r="B149"/>
      <c r="C149"/>
      <c r="D149"/>
      <c r="E149"/>
      <c r="G149"/>
      <c r="H149" s="5"/>
    </row>
    <row r="150" spans="2:8">
      <c r="B150"/>
      <c r="C150"/>
      <c r="D150"/>
      <c r="E150"/>
      <c r="G150"/>
      <c r="H150" s="5"/>
    </row>
    <row r="151" spans="2:8">
      <c r="B151"/>
      <c r="C151"/>
      <c r="D151"/>
      <c r="E151"/>
      <c r="G151"/>
      <c r="H151" s="5"/>
    </row>
    <row r="152" spans="2:8">
      <c r="B152"/>
      <c r="C152"/>
      <c r="D152"/>
      <c r="E152"/>
      <c r="G152"/>
      <c r="H152" s="5"/>
    </row>
    <row r="153" spans="2:8">
      <c r="B153"/>
      <c r="C153"/>
      <c r="D153"/>
      <c r="E153"/>
      <c r="G153"/>
      <c r="H153" s="5"/>
    </row>
    <row r="154" spans="2:8">
      <c r="B154"/>
      <c r="C154"/>
      <c r="D154"/>
      <c r="E154"/>
      <c r="G154"/>
      <c r="H154" s="5"/>
    </row>
    <row r="155" spans="2:8">
      <c r="B155"/>
      <c r="C155"/>
      <c r="D155"/>
      <c r="E155"/>
      <c r="G155"/>
      <c r="H155" s="5"/>
    </row>
    <row r="156" spans="2:8">
      <c r="B156"/>
      <c r="C156"/>
      <c r="D156"/>
      <c r="E156"/>
      <c r="G156"/>
      <c r="H156" s="5"/>
    </row>
    <row r="157" spans="2:8">
      <c r="B157"/>
      <c r="C157"/>
      <c r="D157"/>
      <c r="E157"/>
      <c r="G157"/>
      <c r="H157" s="5"/>
    </row>
    <row r="158" spans="2:8">
      <c r="B158"/>
      <c r="C158"/>
      <c r="D158"/>
      <c r="E158"/>
      <c r="G158"/>
      <c r="H158" s="5"/>
    </row>
    <row r="159" spans="2:8">
      <c r="B159"/>
      <c r="C159"/>
      <c r="D159"/>
      <c r="E159"/>
      <c r="G159"/>
      <c r="H159" s="5"/>
    </row>
    <row r="160" spans="2:8">
      <c r="B160"/>
      <c r="C160"/>
      <c r="D160"/>
      <c r="E160"/>
      <c r="G160"/>
      <c r="H160" s="5"/>
    </row>
    <row r="161" spans="2:8">
      <c r="B161"/>
      <c r="C161"/>
      <c r="D161"/>
      <c r="E161"/>
      <c r="G161"/>
      <c r="H161" s="5"/>
    </row>
    <row r="162" spans="2:8">
      <c r="B162"/>
      <c r="C162"/>
      <c r="D162"/>
      <c r="E162"/>
      <c r="G162"/>
      <c r="H162" s="5"/>
    </row>
    <row r="163" spans="2:8">
      <c r="B163"/>
      <c r="C163"/>
      <c r="D163"/>
      <c r="E163"/>
      <c r="G163"/>
      <c r="H163" s="5"/>
    </row>
    <row r="164" spans="2:8">
      <c r="B164"/>
      <c r="C164"/>
      <c r="D164"/>
      <c r="E164"/>
      <c r="G164"/>
      <c r="H164" s="5"/>
    </row>
    <row r="165" spans="2:8">
      <c r="B165"/>
      <c r="C165"/>
      <c r="D165"/>
      <c r="E165"/>
      <c r="G165"/>
      <c r="H165" s="5"/>
    </row>
    <row r="166" spans="2:8">
      <c r="B166"/>
      <c r="C166"/>
      <c r="D166"/>
      <c r="E166"/>
      <c r="G166"/>
      <c r="H166" s="5"/>
    </row>
    <row r="167" spans="2:8">
      <c r="B167"/>
      <c r="C167"/>
      <c r="D167"/>
      <c r="E167"/>
      <c r="G167"/>
      <c r="H167" s="5"/>
    </row>
    <row r="168" spans="2:8">
      <c r="B168"/>
      <c r="C168"/>
      <c r="D168"/>
      <c r="E168"/>
      <c r="G168"/>
      <c r="H168" s="5"/>
    </row>
    <row r="169" spans="2:8">
      <c r="B169"/>
      <c r="C169"/>
      <c r="D169"/>
      <c r="E169"/>
      <c r="G169"/>
      <c r="H169" s="5"/>
    </row>
    <row r="170" spans="2:8">
      <c r="B170"/>
      <c r="C170"/>
      <c r="D170"/>
      <c r="E170"/>
      <c r="G170"/>
      <c r="H170" s="5"/>
    </row>
    <row r="171" spans="2:8">
      <c r="B171"/>
      <c r="C171"/>
      <c r="D171"/>
      <c r="E171"/>
      <c r="G171"/>
      <c r="H171" s="5"/>
    </row>
    <row r="172" spans="2:8">
      <c r="B172"/>
      <c r="C172"/>
      <c r="D172"/>
      <c r="E172"/>
      <c r="G172"/>
      <c r="H172" s="5"/>
    </row>
    <row r="173" spans="2:8">
      <c r="B173"/>
      <c r="C173"/>
      <c r="D173"/>
      <c r="E173"/>
      <c r="G173"/>
      <c r="H173" s="5"/>
    </row>
    <row r="174" spans="2:8">
      <c r="B174"/>
      <c r="C174"/>
      <c r="D174"/>
      <c r="E174"/>
      <c r="G174"/>
      <c r="H174" s="5"/>
    </row>
    <row r="175" spans="2:8">
      <c r="B175"/>
      <c r="C175"/>
      <c r="D175"/>
      <c r="E175"/>
      <c r="G175"/>
      <c r="H175" s="5"/>
    </row>
    <row r="176" spans="2:8">
      <c r="B176"/>
      <c r="C176"/>
      <c r="D176"/>
      <c r="E176"/>
      <c r="G176"/>
      <c r="H176" s="5"/>
    </row>
    <row r="177" spans="2:8">
      <c r="B177"/>
      <c r="C177"/>
      <c r="D177"/>
      <c r="E177"/>
      <c r="G177"/>
      <c r="H177" s="5"/>
    </row>
    <row r="178" spans="2:8">
      <c r="B178"/>
      <c r="C178"/>
      <c r="D178"/>
      <c r="E178"/>
      <c r="G178"/>
      <c r="H178" s="5"/>
    </row>
    <row r="179" spans="2:8">
      <c r="B179"/>
      <c r="C179"/>
      <c r="D179"/>
      <c r="E179"/>
      <c r="G179"/>
      <c r="H179" s="5"/>
    </row>
    <row r="180" spans="2:8">
      <c r="B180"/>
      <c r="C180"/>
      <c r="D180"/>
      <c r="E180"/>
      <c r="G180"/>
      <c r="H180" s="5"/>
    </row>
    <row r="181" spans="2:8">
      <c r="B181"/>
      <c r="C181"/>
      <c r="D181"/>
      <c r="E181"/>
      <c r="G181"/>
      <c r="H181" s="5"/>
    </row>
    <row r="182" spans="2:8">
      <c r="B182"/>
      <c r="C182"/>
      <c r="D182"/>
      <c r="E182"/>
      <c r="G182"/>
      <c r="H182" s="5"/>
    </row>
    <row r="183" spans="2:8">
      <c r="B183"/>
      <c r="C183"/>
      <c r="D183"/>
      <c r="E183"/>
      <c r="G183"/>
      <c r="H183" s="5"/>
    </row>
    <row r="184" spans="2:8">
      <c r="B184"/>
      <c r="C184"/>
      <c r="D184"/>
      <c r="E184"/>
      <c r="G184"/>
      <c r="H184" s="5"/>
    </row>
    <row r="185" spans="2:8">
      <c r="B185"/>
      <c r="C185"/>
      <c r="D185"/>
      <c r="E185"/>
      <c r="G185"/>
      <c r="H185" s="5"/>
    </row>
    <row r="186" spans="2:8">
      <c r="B186"/>
      <c r="C186"/>
      <c r="D186"/>
      <c r="E186"/>
      <c r="G186"/>
      <c r="H186" s="5"/>
    </row>
    <row r="187" spans="2:8">
      <c r="B187"/>
      <c r="C187"/>
      <c r="D187"/>
      <c r="E187"/>
      <c r="G187"/>
      <c r="H187" s="5"/>
    </row>
    <row r="188" spans="2:8">
      <c r="B188"/>
      <c r="C188"/>
      <c r="D188"/>
      <c r="E188"/>
      <c r="G188"/>
      <c r="H188" s="5"/>
    </row>
    <row r="189" spans="2:8">
      <c r="B189"/>
      <c r="C189"/>
      <c r="D189"/>
      <c r="E189"/>
      <c r="G189"/>
      <c r="H189" s="5"/>
    </row>
    <row r="190" spans="2:8">
      <c r="B190"/>
      <c r="C190"/>
      <c r="D190"/>
      <c r="E190"/>
      <c r="G190"/>
      <c r="H190" s="5"/>
    </row>
    <row r="191" spans="2:8">
      <c r="B191"/>
      <c r="C191"/>
      <c r="D191"/>
      <c r="E191"/>
      <c r="G191"/>
      <c r="H191" s="5"/>
    </row>
    <row r="192" spans="2:8">
      <c r="B192"/>
      <c r="C192"/>
      <c r="D192"/>
      <c r="E192"/>
      <c r="G192"/>
      <c r="H192" s="5"/>
    </row>
    <row r="193" spans="2:8">
      <c r="B193"/>
      <c r="C193"/>
      <c r="D193"/>
      <c r="E193"/>
      <c r="G193"/>
      <c r="H193" s="5"/>
    </row>
    <row r="194" spans="2:8">
      <c r="B194"/>
      <c r="C194"/>
      <c r="D194"/>
      <c r="E194"/>
      <c r="G194"/>
      <c r="H194" s="5"/>
    </row>
    <row r="195" spans="2:8">
      <c r="B195"/>
      <c r="C195"/>
      <c r="D195"/>
      <c r="E195"/>
      <c r="G195"/>
      <c r="H195" s="5"/>
    </row>
    <row r="196" spans="2:8">
      <c r="B196"/>
      <c r="C196"/>
      <c r="D196"/>
      <c r="E196"/>
      <c r="G196"/>
      <c r="H196" s="5"/>
    </row>
    <row r="197" spans="2:8">
      <c r="B197"/>
      <c r="C197"/>
      <c r="D197"/>
      <c r="E197"/>
      <c r="G197"/>
      <c r="H197" s="5"/>
    </row>
    <row r="198" spans="2:8">
      <c r="B198"/>
      <c r="C198"/>
      <c r="D198"/>
      <c r="E198"/>
      <c r="G198"/>
      <c r="H198" s="5"/>
    </row>
    <row r="199" spans="2:8">
      <c r="B199"/>
      <c r="C199"/>
      <c r="D199"/>
      <c r="E199"/>
      <c r="G199"/>
      <c r="H199" s="5"/>
    </row>
    <row r="200" spans="2:8">
      <c r="B200"/>
      <c r="C200"/>
      <c r="D200"/>
      <c r="E200"/>
      <c r="G200"/>
      <c r="H200" s="5"/>
    </row>
    <row r="201" spans="2:8">
      <c r="B201"/>
      <c r="C201"/>
      <c r="D201"/>
      <c r="E201"/>
      <c r="G201"/>
      <c r="H201" s="5"/>
    </row>
    <row r="202" spans="2:8">
      <c r="B202"/>
      <c r="C202"/>
      <c r="D202"/>
      <c r="E202"/>
      <c r="G202"/>
      <c r="H202" s="5"/>
    </row>
    <row r="203" spans="2:8">
      <c r="B203"/>
      <c r="C203"/>
      <c r="D203"/>
      <c r="E203"/>
      <c r="G203"/>
      <c r="H203" s="5"/>
    </row>
    <row r="204" spans="2:8">
      <c r="B204"/>
      <c r="C204"/>
      <c r="D204"/>
      <c r="E204"/>
      <c r="G204"/>
      <c r="H204" s="5"/>
    </row>
    <row r="205" spans="2:8">
      <c r="B205"/>
      <c r="C205"/>
      <c r="D205"/>
      <c r="E205"/>
      <c r="G205"/>
      <c r="H205" s="5"/>
    </row>
    <row r="206" spans="2:8">
      <c r="B206"/>
      <c r="C206"/>
      <c r="D206"/>
      <c r="E206"/>
      <c r="G206"/>
      <c r="H206" s="5"/>
    </row>
    <row r="207" spans="2:8">
      <c r="B207"/>
      <c r="C207"/>
      <c r="D207"/>
      <c r="E207"/>
      <c r="G207"/>
      <c r="H207" s="5"/>
    </row>
    <row r="208" spans="2:8">
      <c r="B208"/>
      <c r="C208"/>
      <c r="D208"/>
      <c r="E208"/>
      <c r="G208"/>
      <c r="H208" s="5"/>
    </row>
    <row r="209" spans="2:8">
      <c r="B209"/>
      <c r="C209"/>
      <c r="D209"/>
      <c r="E209"/>
      <c r="G209"/>
      <c r="H209" s="5"/>
    </row>
    <row r="210" spans="2:8">
      <c r="B210"/>
      <c r="C210"/>
      <c r="D210"/>
      <c r="E210"/>
      <c r="G210"/>
      <c r="H210" s="5"/>
    </row>
    <row r="211" spans="2:8">
      <c r="B211"/>
      <c r="C211"/>
      <c r="D211"/>
      <c r="E211"/>
      <c r="G211"/>
      <c r="H211" s="5"/>
    </row>
    <row r="212" spans="2:8">
      <c r="B212"/>
      <c r="C212"/>
      <c r="D212"/>
      <c r="E212"/>
      <c r="G212"/>
      <c r="H212" s="5"/>
    </row>
    <row r="213" spans="2:8">
      <c r="B213"/>
      <c r="C213"/>
      <c r="D213"/>
      <c r="E213"/>
      <c r="G213"/>
      <c r="H213" s="5"/>
    </row>
    <row r="214" spans="2:8">
      <c r="B214"/>
      <c r="C214"/>
      <c r="D214"/>
      <c r="E214"/>
      <c r="G214"/>
      <c r="H214" s="5"/>
    </row>
    <row r="215" spans="2:8">
      <c r="B215"/>
      <c r="C215"/>
      <c r="D215"/>
      <c r="E215"/>
      <c r="G215"/>
      <c r="H215" s="5"/>
    </row>
    <row r="216" spans="2:8">
      <c r="B216"/>
      <c r="C216"/>
      <c r="D216"/>
      <c r="E216"/>
      <c r="G216"/>
      <c r="H216" s="5"/>
    </row>
    <row r="217" spans="2:8">
      <c r="B217"/>
      <c r="C217"/>
      <c r="D217"/>
      <c r="E217"/>
      <c r="G217"/>
      <c r="H217" s="5"/>
    </row>
    <row r="218" spans="2:8">
      <c r="B218"/>
      <c r="C218"/>
      <c r="D218"/>
      <c r="E218"/>
      <c r="G218"/>
      <c r="H218" s="5"/>
    </row>
    <row r="219" spans="2:8">
      <c r="B219"/>
      <c r="C219"/>
      <c r="D219"/>
      <c r="E219"/>
      <c r="G219"/>
      <c r="H219" s="5"/>
    </row>
    <row r="220" spans="2:8">
      <c r="B220"/>
      <c r="C220"/>
      <c r="D220"/>
      <c r="E220"/>
      <c r="G220"/>
      <c r="H220" s="5"/>
    </row>
    <row r="221" spans="2:8">
      <c r="B221"/>
      <c r="C221"/>
      <c r="D221"/>
      <c r="E221"/>
      <c r="G221"/>
      <c r="H221" s="5"/>
    </row>
    <row r="222" spans="2:8">
      <c r="B222"/>
      <c r="C222"/>
      <c r="D222"/>
      <c r="E222"/>
      <c r="G222"/>
      <c r="H222" s="5"/>
    </row>
    <row r="223" spans="2:8">
      <c r="B223"/>
      <c r="C223"/>
      <c r="D223"/>
      <c r="E223"/>
      <c r="G223"/>
      <c r="H223" s="5"/>
    </row>
    <row r="224" spans="2:8">
      <c r="B224"/>
      <c r="C224"/>
      <c r="D224"/>
      <c r="E224"/>
      <c r="G224"/>
      <c r="H224" s="5"/>
    </row>
    <row r="225" spans="2:8">
      <c r="B225"/>
      <c r="C225"/>
      <c r="D225"/>
      <c r="E225"/>
      <c r="G225"/>
      <c r="H225" s="5"/>
    </row>
    <row r="226" spans="2:8">
      <c r="B226"/>
      <c r="C226"/>
      <c r="D226"/>
      <c r="E226"/>
      <c r="G226"/>
      <c r="H226" s="5"/>
    </row>
    <row r="227" spans="2:8">
      <c r="B227"/>
      <c r="C227"/>
      <c r="D227"/>
      <c r="E227"/>
      <c r="G227"/>
      <c r="H227" s="5"/>
    </row>
    <row r="228" spans="2:8">
      <c r="B228"/>
      <c r="C228"/>
      <c r="D228"/>
      <c r="E228"/>
      <c r="G228"/>
      <c r="H228" s="5"/>
    </row>
    <row r="229" spans="2:8">
      <c r="B229"/>
      <c r="C229"/>
      <c r="D229"/>
      <c r="E229"/>
      <c r="G229"/>
      <c r="H229" s="5"/>
    </row>
    <row r="230" spans="2:8">
      <c r="B230"/>
      <c r="C230"/>
      <c r="D230"/>
      <c r="E230"/>
      <c r="G230"/>
      <c r="H230" s="5"/>
    </row>
    <row r="231" spans="2:8">
      <c r="B231"/>
      <c r="C231"/>
      <c r="D231"/>
      <c r="E231"/>
      <c r="G231"/>
      <c r="H231" s="5"/>
    </row>
    <row r="232" spans="2:8">
      <c r="B232"/>
      <c r="C232"/>
      <c r="D232"/>
      <c r="E232"/>
      <c r="G232"/>
      <c r="H232" s="5"/>
    </row>
    <row r="233" spans="2:8">
      <c r="B233"/>
      <c r="C233"/>
      <c r="D233"/>
      <c r="E233"/>
      <c r="G233"/>
      <c r="H233" s="5"/>
    </row>
    <row r="234" spans="2:8">
      <c r="B234"/>
      <c r="C234"/>
      <c r="D234"/>
      <c r="E234"/>
      <c r="G234"/>
      <c r="H234" s="5"/>
    </row>
    <row r="235" spans="2:8">
      <c r="B235"/>
      <c r="C235"/>
      <c r="D235"/>
      <c r="E235"/>
      <c r="G235"/>
      <c r="H235" s="5"/>
    </row>
    <row r="236" spans="2:8">
      <c r="B236"/>
      <c r="C236"/>
      <c r="D236"/>
      <c r="E236"/>
      <c r="G236"/>
      <c r="H236" s="5"/>
    </row>
    <row r="237" spans="2:8">
      <c r="B237"/>
      <c r="C237"/>
      <c r="D237"/>
      <c r="E237"/>
      <c r="G237"/>
      <c r="H237" s="5"/>
    </row>
    <row r="238" spans="2:8">
      <c r="B238"/>
      <c r="C238"/>
      <c r="D238"/>
      <c r="E238"/>
      <c r="G238"/>
      <c r="H238" s="5"/>
    </row>
    <row r="239" spans="2:8">
      <c r="B239"/>
      <c r="C239"/>
      <c r="D239"/>
      <c r="E239"/>
      <c r="G239"/>
      <c r="H239" s="5"/>
    </row>
    <row r="240" spans="2:8">
      <c r="B240"/>
      <c r="C240"/>
      <c r="D240"/>
      <c r="E240"/>
      <c r="G240"/>
      <c r="H240" s="5"/>
    </row>
    <row r="241" spans="2:8">
      <c r="B241"/>
      <c r="C241"/>
      <c r="D241"/>
      <c r="E241"/>
      <c r="G241"/>
      <c r="H241" s="5"/>
    </row>
    <row r="242" spans="2:8">
      <c r="B242"/>
      <c r="C242"/>
      <c r="D242"/>
      <c r="E242"/>
      <c r="G242"/>
      <c r="H242" s="5"/>
    </row>
    <row r="243" spans="2:8">
      <c r="B243"/>
      <c r="C243"/>
      <c r="D243"/>
      <c r="E243"/>
      <c r="G243"/>
      <c r="H243" s="5"/>
    </row>
    <row r="244" spans="2:8">
      <c r="B244"/>
      <c r="C244"/>
      <c r="D244"/>
      <c r="E244"/>
      <c r="G244"/>
      <c r="H244" s="5"/>
    </row>
    <row r="245" spans="2:8">
      <c r="B245"/>
      <c r="C245"/>
      <c r="D245"/>
      <c r="E245"/>
      <c r="G245"/>
      <c r="H245" s="5"/>
    </row>
    <row r="246" spans="2:8">
      <c r="B246"/>
      <c r="C246"/>
      <c r="D246"/>
      <c r="E246"/>
      <c r="G246"/>
      <c r="H246" s="5"/>
    </row>
    <row r="247" spans="2:8">
      <c r="B247"/>
      <c r="C247"/>
      <c r="D247"/>
      <c r="E247"/>
      <c r="G247"/>
      <c r="H247" s="5"/>
    </row>
    <row r="248" spans="2:8">
      <c r="B248"/>
      <c r="C248"/>
      <c r="D248"/>
      <c r="E248"/>
      <c r="G248"/>
      <c r="H248" s="5"/>
    </row>
    <row r="249" spans="2:8">
      <c r="B249"/>
      <c r="C249"/>
      <c r="D249"/>
      <c r="E249"/>
      <c r="G249"/>
      <c r="H249" s="5"/>
    </row>
    <row r="250" spans="2:8">
      <c r="B250"/>
      <c r="C250"/>
      <c r="D250"/>
      <c r="E250"/>
      <c r="G250"/>
      <c r="H250" s="5"/>
    </row>
    <row r="251" spans="2:8">
      <c r="B251"/>
      <c r="C251"/>
      <c r="D251"/>
      <c r="E251"/>
      <c r="G251"/>
      <c r="H251" s="5"/>
    </row>
    <row r="252" spans="2:8">
      <c r="B252"/>
      <c r="C252"/>
      <c r="D252"/>
      <c r="E252"/>
      <c r="G252"/>
      <c r="H252" s="5"/>
    </row>
    <row r="253" spans="2:8">
      <c r="B253"/>
      <c r="C253"/>
      <c r="D253"/>
      <c r="E253"/>
      <c r="G253"/>
      <c r="H253" s="5"/>
    </row>
    <row r="254" spans="2:8">
      <c r="B254"/>
      <c r="C254"/>
      <c r="D254"/>
      <c r="E254"/>
      <c r="G254"/>
      <c r="H254" s="5"/>
    </row>
    <row r="255" spans="2:8">
      <c r="B255"/>
      <c r="C255"/>
      <c r="D255"/>
      <c r="E255"/>
      <c r="G255"/>
      <c r="H255" s="5"/>
    </row>
    <row r="256" spans="2:8">
      <c r="B256"/>
      <c r="C256"/>
      <c r="D256"/>
      <c r="E256"/>
      <c r="G256"/>
      <c r="H256" s="5"/>
    </row>
    <row r="257" spans="2:8">
      <c r="B257"/>
      <c r="C257"/>
      <c r="D257"/>
      <c r="E257"/>
      <c r="G257"/>
      <c r="H257" s="5"/>
    </row>
    <row r="258" spans="2:8">
      <c r="B258"/>
      <c r="C258"/>
      <c r="D258"/>
      <c r="E258"/>
      <c r="G258"/>
      <c r="H258" s="5"/>
    </row>
    <row r="259" spans="2:8">
      <c r="B259"/>
      <c r="C259"/>
      <c r="D259"/>
      <c r="E259"/>
      <c r="G259"/>
      <c r="H259" s="5"/>
    </row>
    <row r="260" spans="2:8">
      <c r="B260"/>
      <c r="C260"/>
      <c r="D260"/>
      <c r="E260"/>
      <c r="G260"/>
      <c r="H260" s="5"/>
    </row>
    <row r="261" spans="2:8">
      <c r="B261"/>
      <c r="C261"/>
      <c r="D261"/>
      <c r="E261"/>
      <c r="G261"/>
      <c r="H261" s="5"/>
    </row>
    <row r="262" spans="2:8">
      <c r="B262"/>
      <c r="C262"/>
      <c r="D262"/>
      <c r="E262"/>
      <c r="G262"/>
      <c r="H262" s="5"/>
    </row>
    <row r="263" spans="2:8">
      <c r="B263"/>
      <c r="C263"/>
      <c r="D263"/>
      <c r="E263"/>
      <c r="G263"/>
      <c r="H263" s="5"/>
    </row>
    <row r="264" spans="2:8">
      <c r="B264"/>
      <c r="C264"/>
      <c r="D264"/>
      <c r="E264"/>
      <c r="G264"/>
      <c r="H264" s="5"/>
    </row>
    <row r="265" spans="2:8">
      <c r="B265"/>
      <c r="C265"/>
      <c r="D265"/>
      <c r="E265"/>
      <c r="G265"/>
      <c r="H265" s="5"/>
    </row>
    <row r="266" spans="2:8">
      <c r="B266"/>
      <c r="C266"/>
      <c r="D266"/>
      <c r="E266"/>
      <c r="G266"/>
      <c r="H266" s="5"/>
    </row>
    <row r="267" spans="2:8">
      <c r="B267"/>
      <c r="C267"/>
      <c r="D267"/>
      <c r="E267"/>
      <c r="G267"/>
      <c r="H267" s="5"/>
    </row>
    <row r="268" spans="2:8">
      <c r="B268"/>
      <c r="C268"/>
      <c r="D268"/>
      <c r="E268"/>
      <c r="G268"/>
      <c r="H268" s="5"/>
    </row>
    <row r="269" spans="2:8">
      <c r="B269"/>
      <c r="C269"/>
      <c r="D269"/>
      <c r="E269"/>
      <c r="G269"/>
      <c r="H269" s="5"/>
    </row>
    <row r="270" spans="2:8">
      <c r="B270"/>
      <c r="C270"/>
      <c r="D270"/>
      <c r="E270"/>
      <c r="G270"/>
      <c r="H270" s="5"/>
    </row>
    <row r="271" spans="2:8">
      <c r="B271"/>
      <c r="C271"/>
      <c r="D271"/>
      <c r="E271"/>
      <c r="G271"/>
      <c r="H271" s="5"/>
    </row>
    <row r="272" spans="2:8">
      <c r="B272"/>
      <c r="C272"/>
      <c r="D272"/>
      <c r="E272"/>
      <c r="G272"/>
      <c r="H272" s="5"/>
    </row>
    <row r="273" spans="2:8">
      <c r="B273"/>
      <c r="C273"/>
      <c r="D273"/>
      <c r="E273"/>
      <c r="G273"/>
      <c r="H273" s="5"/>
    </row>
    <row r="274" spans="2:8">
      <c r="B274"/>
      <c r="C274"/>
      <c r="D274"/>
      <c r="E274"/>
      <c r="G274"/>
      <c r="H274" s="5"/>
    </row>
    <row r="275" spans="2:8">
      <c r="B275"/>
      <c r="C275"/>
      <c r="D275"/>
      <c r="E275"/>
      <c r="G275"/>
      <c r="H275" s="5"/>
    </row>
    <row r="276" spans="2:8">
      <c r="B276"/>
      <c r="C276"/>
      <c r="D276"/>
      <c r="E276"/>
      <c r="G276"/>
      <c r="H276" s="5"/>
    </row>
    <row r="277" spans="2:8">
      <c r="B277"/>
      <c r="C277"/>
      <c r="D277"/>
      <c r="E277"/>
      <c r="G277"/>
      <c r="H277" s="5"/>
    </row>
    <row r="278" spans="2:8">
      <c r="B278"/>
      <c r="C278"/>
      <c r="D278"/>
      <c r="E278"/>
      <c r="G278"/>
      <c r="H278" s="5"/>
    </row>
    <row r="279" spans="2:8">
      <c r="B279"/>
      <c r="C279"/>
      <c r="D279"/>
      <c r="E279"/>
      <c r="G279"/>
      <c r="H279" s="5"/>
    </row>
    <row r="280" spans="2:8">
      <c r="B280"/>
      <c r="C280"/>
      <c r="D280"/>
      <c r="E280"/>
      <c r="G280"/>
      <c r="H280" s="5"/>
    </row>
    <row r="281" spans="2:8">
      <c r="B281"/>
      <c r="C281"/>
      <c r="D281"/>
      <c r="E281"/>
      <c r="G281"/>
      <c r="H281" s="5"/>
    </row>
    <row r="282" spans="2:8">
      <c r="B282"/>
      <c r="C282"/>
      <c r="D282"/>
      <c r="E282"/>
      <c r="G282"/>
      <c r="H282" s="5"/>
    </row>
    <row r="283" spans="2:8">
      <c r="B283"/>
      <c r="C283"/>
      <c r="D283"/>
      <c r="E283"/>
      <c r="G283"/>
      <c r="H283" s="5"/>
    </row>
    <row r="284" spans="2:8">
      <c r="B284"/>
      <c r="C284"/>
      <c r="D284"/>
      <c r="E284"/>
      <c r="G284"/>
      <c r="H284" s="5"/>
    </row>
    <row r="285" spans="2:8">
      <c r="B285"/>
      <c r="C285"/>
      <c r="D285"/>
      <c r="E285"/>
      <c r="G285"/>
      <c r="H285" s="5"/>
    </row>
    <row r="286" spans="2:8">
      <c r="B286"/>
      <c r="C286"/>
      <c r="D286"/>
      <c r="E286"/>
      <c r="G286"/>
      <c r="H286" s="5"/>
    </row>
    <row r="287" spans="2:8">
      <c r="B287"/>
      <c r="C287"/>
      <c r="D287"/>
      <c r="E287"/>
      <c r="G287"/>
      <c r="H287" s="5"/>
    </row>
    <row r="288" spans="2:8">
      <c r="B288"/>
      <c r="C288"/>
      <c r="D288"/>
      <c r="E288"/>
      <c r="G288"/>
      <c r="H288" s="5"/>
    </row>
    <row r="289" spans="2:8">
      <c r="B289"/>
      <c r="C289"/>
      <c r="D289"/>
      <c r="E289"/>
      <c r="G289"/>
      <c r="H289" s="5"/>
    </row>
    <row r="290" spans="2:8">
      <c r="B290"/>
      <c r="C290"/>
      <c r="D290"/>
      <c r="E290"/>
      <c r="G290"/>
      <c r="H290" s="5"/>
    </row>
    <row r="291" spans="2:8">
      <c r="B291"/>
      <c r="C291"/>
      <c r="D291"/>
      <c r="E291"/>
      <c r="G291"/>
      <c r="H291" s="5"/>
    </row>
    <row r="292" spans="2:8">
      <c r="B292"/>
      <c r="C292"/>
      <c r="D292"/>
      <c r="E292"/>
      <c r="G292"/>
      <c r="H292" s="5"/>
    </row>
    <row r="293" spans="2:8">
      <c r="B293"/>
      <c r="C293"/>
      <c r="D293"/>
      <c r="E293"/>
      <c r="G293"/>
      <c r="H293" s="5"/>
    </row>
    <row r="294" spans="2:8">
      <c r="B294"/>
      <c r="C294"/>
      <c r="D294"/>
      <c r="E294"/>
      <c r="G294"/>
      <c r="H294" s="5"/>
    </row>
    <row r="295" spans="2:8">
      <c r="B295"/>
      <c r="C295"/>
      <c r="D295"/>
      <c r="E295"/>
      <c r="G295"/>
      <c r="H295" s="5"/>
    </row>
    <row r="296" spans="2:8">
      <c r="B296"/>
      <c r="C296"/>
      <c r="D296"/>
      <c r="E296"/>
      <c r="G296"/>
      <c r="H296" s="5"/>
    </row>
  </sheetData>
  <mergeCells count="5">
    <mergeCell ref="A3:A4"/>
    <mergeCell ref="I3:J3"/>
    <mergeCell ref="B3:E3"/>
    <mergeCell ref="G3:H3"/>
    <mergeCell ref="G64:J64"/>
  </mergeCells>
  <printOptions horizontalCentered="1"/>
  <pageMargins left="0.2" right="0.2" top="0.2" bottom="0.5" header="0.3" footer="0.3"/>
  <pageSetup scale="80" orientation="landscape" r:id="rId1"/>
  <rowBreaks count="2" manualBreakCount="2">
    <brk id="39" max="9" man="1"/>
    <brk id="7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96"/>
  <sheetViews>
    <sheetView zoomScale="90" zoomScaleNormal="90" workbookViewId="0">
      <pane ySplit="4" topLeftCell="A5" activePane="bottomLeft" state="frozen"/>
      <selection pane="bottomLeft" activeCell="A5" sqref="A5"/>
    </sheetView>
  </sheetViews>
  <sheetFormatPr defaultRowHeight="15"/>
  <cols>
    <col min="1" max="1" width="71.5703125" customWidth="1"/>
    <col min="2" max="5" width="10.85546875" style="15" customWidth="1"/>
    <col min="6" max="6" width="45.85546875" hidden="1" customWidth="1"/>
    <col min="7" max="8" width="11" style="15" customWidth="1"/>
    <col min="9" max="10" width="11.28515625" customWidth="1"/>
  </cols>
  <sheetData>
    <row r="1" spans="1:11" ht="15.75">
      <c r="A1" s="200" t="s">
        <v>1068</v>
      </c>
      <c r="B1" s="198"/>
      <c r="C1" s="198"/>
      <c r="D1" s="198"/>
      <c r="E1" s="198"/>
      <c r="F1" s="198"/>
      <c r="G1" s="198"/>
      <c r="H1" s="198"/>
      <c r="I1" s="198"/>
      <c r="J1" s="198"/>
    </row>
    <row r="2" spans="1:11" ht="15.75" thickBot="1">
      <c r="A2" s="198" t="s">
        <v>1078</v>
      </c>
      <c r="B2" s="198"/>
      <c r="C2" s="198"/>
      <c r="D2" s="198"/>
      <c r="E2" s="198"/>
      <c r="F2" s="198"/>
      <c r="G2" s="198"/>
      <c r="H2" s="198"/>
      <c r="I2" s="198"/>
      <c r="J2" s="198"/>
    </row>
    <row r="3" spans="1:11" ht="29.25" customHeight="1" thickBot="1">
      <c r="A3" s="510" t="s">
        <v>0</v>
      </c>
      <c r="B3" s="490" t="s">
        <v>956</v>
      </c>
      <c r="C3" s="492"/>
      <c r="D3" s="492"/>
      <c r="E3" s="493"/>
      <c r="F3" s="314"/>
      <c r="G3" s="490" t="s">
        <v>1066</v>
      </c>
      <c r="H3" s="491"/>
      <c r="I3" s="485" t="s">
        <v>1004</v>
      </c>
      <c r="J3" s="486"/>
    </row>
    <row r="4" spans="1:11" ht="42.75" customHeight="1" thickBot="1">
      <c r="A4" s="511"/>
      <c r="B4" s="415" t="s">
        <v>1</v>
      </c>
      <c r="C4" s="416" t="s">
        <v>2</v>
      </c>
      <c r="D4" s="416" t="s">
        <v>3</v>
      </c>
      <c r="E4" s="420" t="s">
        <v>4</v>
      </c>
      <c r="F4" s="423" t="s">
        <v>0</v>
      </c>
      <c r="G4" s="428" t="s">
        <v>885</v>
      </c>
      <c r="H4" s="420" t="s">
        <v>3</v>
      </c>
      <c r="I4" s="426" t="s">
        <v>1005</v>
      </c>
      <c r="J4" s="427" t="s">
        <v>3</v>
      </c>
    </row>
    <row r="5" spans="1:11" ht="15" customHeight="1">
      <c r="A5" s="64" t="s">
        <v>52</v>
      </c>
      <c r="B5" s="35" t="s">
        <v>5</v>
      </c>
      <c r="C5" s="24" t="s">
        <v>5</v>
      </c>
      <c r="D5" s="24" t="s">
        <v>5</v>
      </c>
      <c r="E5" s="33" t="s">
        <v>5</v>
      </c>
      <c r="F5" s="26" t="s">
        <v>52</v>
      </c>
      <c r="G5" s="35" t="s">
        <v>5</v>
      </c>
      <c r="H5" s="143" t="s">
        <v>5</v>
      </c>
      <c r="I5" s="155"/>
      <c r="J5" s="156"/>
      <c r="K5" s="23"/>
    </row>
    <row r="6" spans="1:11" ht="15" customHeight="1">
      <c r="A6" s="59" t="s">
        <v>1108</v>
      </c>
      <c r="B6" s="36">
        <v>36906</v>
      </c>
      <c r="C6" s="8" t="s">
        <v>762</v>
      </c>
      <c r="D6" s="7">
        <v>1</v>
      </c>
      <c r="E6" s="31" t="s">
        <v>6</v>
      </c>
      <c r="F6" s="1" t="s">
        <v>886</v>
      </c>
      <c r="G6" s="36">
        <v>25728</v>
      </c>
      <c r="H6" s="344" t="s">
        <v>1007</v>
      </c>
      <c r="I6" s="36">
        <f>IF(ISNUMBER(G6),B6-G6,"")</f>
        <v>11178</v>
      </c>
      <c r="J6" s="375">
        <f>IF(ISNUMBER(I6),B6/G6-1,"")</f>
        <v>0.43446828358208944</v>
      </c>
    </row>
    <row r="7" spans="1:11" ht="15" customHeight="1">
      <c r="A7" s="59" t="s">
        <v>887</v>
      </c>
      <c r="B7" s="36">
        <v>2137</v>
      </c>
      <c r="C7" s="8" t="s">
        <v>763</v>
      </c>
      <c r="D7" s="8" t="s">
        <v>10</v>
      </c>
      <c r="E7" s="31" t="s">
        <v>364</v>
      </c>
      <c r="F7" s="1" t="s">
        <v>887</v>
      </c>
      <c r="G7" s="36">
        <v>1782</v>
      </c>
      <c r="H7" s="17" t="s">
        <v>1051</v>
      </c>
      <c r="I7" s="36">
        <f t="shared" ref="I7:I55" si="0">IF(ISNUMBER(G7),B7-G7,"")</f>
        <v>355</v>
      </c>
      <c r="J7" s="367">
        <f t="shared" ref="J7:J55" si="1">IF(ISNUMBER(I7),B7/G7-1,"")</f>
        <v>0.19921436588103258</v>
      </c>
    </row>
    <row r="8" spans="1:11" ht="15" customHeight="1">
      <c r="A8" s="59" t="s">
        <v>888</v>
      </c>
      <c r="B8" s="36">
        <v>1620</v>
      </c>
      <c r="C8" s="8" t="s">
        <v>764</v>
      </c>
      <c r="D8" s="8" t="s">
        <v>85</v>
      </c>
      <c r="E8" s="31" t="s">
        <v>272</v>
      </c>
      <c r="F8" s="1" t="s">
        <v>888</v>
      </c>
      <c r="G8" s="36">
        <v>1304</v>
      </c>
      <c r="H8" s="17" t="s">
        <v>983</v>
      </c>
      <c r="I8" s="36">
        <f t="shared" si="0"/>
        <v>316</v>
      </c>
      <c r="J8" s="367">
        <f t="shared" si="1"/>
        <v>0.24233128834355822</v>
      </c>
    </row>
    <row r="9" spans="1:11" ht="15" customHeight="1">
      <c r="A9" s="59" t="s">
        <v>889</v>
      </c>
      <c r="B9" s="36">
        <v>14481</v>
      </c>
      <c r="C9" s="8" t="s">
        <v>765</v>
      </c>
      <c r="D9" s="8" t="s">
        <v>766</v>
      </c>
      <c r="E9" s="31" t="s">
        <v>659</v>
      </c>
      <c r="F9" s="1" t="s">
        <v>889</v>
      </c>
      <c r="G9" s="36">
        <v>10643</v>
      </c>
      <c r="H9" s="17" t="s">
        <v>1052</v>
      </c>
      <c r="I9" s="36">
        <f t="shared" si="0"/>
        <v>3838</v>
      </c>
      <c r="J9" s="367">
        <f t="shared" si="1"/>
        <v>0.36061260922672189</v>
      </c>
    </row>
    <row r="10" spans="1:11" ht="15" customHeight="1">
      <c r="A10" s="59" t="s">
        <v>890</v>
      </c>
      <c r="B10" s="36">
        <v>7899</v>
      </c>
      <c r="C10" s="8" t="s">
        <v>767</v>
      </c>
      <c r="D10" s="8" t="s">
        <v>768</v>
      </c>
      <c r="E10" s="31" t="s">
        <v>438</v>
      </c>
      <c r="F10" s="1" t="s">
        <v>890</v>
      </c>
      <c r="G10" s="36">
        <v>4352</v>
      </c>
      <c r="H10" s="17" t="s">
        <v>531</v>
      </c>
      <c r="I10" s="36">
        <f t="shared" si="0"/>
        <v>3547</v>
      </c>
      <c r="J10" s="367">
        <f t="shared" si="1"/>
        <v>0.81502757352941169</v>
      </c>
    </row>
    <row r="11" spans="1:11" ht="15" customHeight="1">
      <c r="A11" s="59" t="s">
        <v>891</v>
      </c>
      <c r="B11" s="36">
        <v>10769</v>
      </c>
      <c r="C11" s="8" t="s">
        <v>769</v>
      </c>
      <c r="D11" s="8" t="s">
        <v>770</v>
      </c>
      <c r="E11" s="31" t="s">
        <v>636</v>
      </c>
      <c r="F11" s="1" t="s">
        <v>891</v>
      </c>
      <c r="G11" s="36">
        <v>7647</v>
      </c>
      <c r="H11" s="17" t="s">
        <v>1053</v>
      </c>
      <c r="I11" s="36">
        <f t="shared" si="0"/>
        <v>3122</v>
      </c>
      <c r="J11" s="367">
        <f t="shared" si="1"/>
        <v>0.40826467895906893</v>
      </c>
    </row>
    <row r="12" spans="1:11" ht="15" customHeight="1">
      <c r="A12" s="59"/>
      <c r="B12" s="36"/>
      <c r="C12" s="8"/>
      <c r="D12" s="8"/>
      <c r="E12" s="31"/>
      <c r="F12" s="1"/>
      <c r="G12" s="36"/>
      <c r="H12" s="17"/>
      <c r="I12" s="88"/>
      <c r="J12" s="367"/>
    </row>
    <row r="13" spans="1:11" ht="15" customHeight="1">
      <c r="A13" s="64" t="s">
        <v>64</v>
      </c>
      <c r="B13" s="35" t="s">
        <v>5</v>
      </c>
      <c r="C13" s="24" t="s">
        <v>5</v>
      </c>
      <c r="D13" s="24" t="s">
        <v>5</v>
      </c>
      <c r="E13" s="33" t="s">
        <v>5</v>
      </c>
      <c r="F13" s="27" t="s">
        <v>64</v>
      </c>
      <c r="G13" s="35" t="s">
        <v>5</v>
      </c>
      <c r="H13" s="345" t="s">
        <v>5</v>
      </c>
      <c r="I13" s="93" t="str">
        <f t="shared" si="0"/>
        <v/>
      </c>
      <c r="J13" s="367" t="str">
        <f t="shared" si="1"/>
        <v/>
      </c>
      <c r="K13" s="23"/>
    </row>
    <row r="14" spans="1:11" ht="15" customHeight="1">
      <c r="A14" s="59" t="s">
        <v>1109</v>
      </c>
      <c r="B14" s="36">
        <v>63906</v>
      </c>
      <c r="C14" s="8" t="s">
        <v>771</v>
      </c>
      <c r="D14" s="7">
        <v>1</v>
      </c>
      <c r="E14" s="31" t="s">
        <v>6</v>
      </c>
      <c r="F14" s="1" t="s">
        <v>892</v>
      </c>
      <c r="G14" s="36">
        <v>37466</v>
      </c>
      <c r="H14" s="344" t="s">
        <v>1007</v>
      </c>
      <c r="I14" s="36">
        <f t="shared" si="0"/>
        <v>26440</v>
      </c>
      <c r="J14" s="367">
        <f t="shared" si="1"/>
        <v>0.7057065072332247</v>
      </c>
    </row>
    <row r="15" spans="1:11" ht="15" customHeight="1">
      <c r="A15" s="59" t="s">
        <v>893</v>
      </c>
      <c r="B15" s="36">
        <v>6215</v>
      </c>
      <c r="C15" s="8" t="s">
        <v>772</v>
      </c>
      <c r="D15" s="8" t="s">
        <v>773</v>
      </c>
      <c r="E15" s="31" t="s">
        <v>688</v>
      </c>
      <c r="F15" s="1" t="s">
        <v>893</v>
      </c>
      <c r="G15" s="36">
        <v>2791</v>
      </c>
      <c r="H15" s="17" t="s">
        <v>1054</v>
      </c>
      <c r="I15" s="36">
        <f t="shared" si="0"/>
        <v>3424</v>
      </c>
      <c r="J15" s="367">
        <f t="shared" si="1"/>
        <v>1.2268004299534216</v>
      </c>
    </row>
    <row r="16" spans="1:11" ht="15" customHeight="1">
      <c r="A16" s="59" t="s">
        <v>894</v>
      </c>
      <c r="B16" s="36">
        <v>6797</v>
      </c>
      <c r="C16" s="8" t="s">
        <v>774</v>
      </c>
      <c r="D16" s="8" t="s">
        <v>269</v>
      </c>
      <c r="E16" s="31" t="s">
        <v>688</v>
      </c>
      <c r="F16" s="1" t="s">
        <v>894</v>
      </c>
      <c r="G16" s="36">
        <v>4040</v>
      </c>
      <c r="H16" s="17" t="s">
        <v>78</v>
      </c>
      <c r="I16" s="36">
        <f t="shared" si="0"/>
        <v>2757</v>
      </c>
      <c r="J16" s="367">
        <f t="shared" si="1"/>
        <v>0.68242574257425748</v>
      </c>
    </row>
    <row r="17" spans="1:11" ht="15" customHeight="1">
      <c r="A17" s="59" t="s">
        <v>895</v>
      </c>
      <c r="B17" s="36">
        <v>13519</v>
      </c>
      <c r="C17" s="8" t="s">
        <v>775</v>
      </c>
      <c r="D17" s="8" t="s">
        <v>776</v>
      </c>
      <c r="E17" s="31" t="s">
        <v>360</v>
      </c>
      <c r="F17" s="1" t="s">
        <v>895</v>
      </c>
      <c r="G17" s="36">
        <v>7150</v>
      </c>
      <c r="H17" s="17" t="s">
        <v>159</v>
      </c>
      <c r="I17" s="36">
        <f t="shared" si="0"/>
        <v>6369</v>
      </c>
      <c r="J17" s="367">
        <f t="shared" si="1"/>
        <v>0.89076923076923076</v>
      </c>
    </row>
    <row r="18" spans="1:11" ht="15" customHeight="1">
      <c r="A18" s="59" t="s">
        <v>896</v>
      </c>
      <c r="B18" s="36">
        <v>11883</v>
      </c>
      <c r="C18" s="8" t="s">
        <v>730</v>
      </c>
      <c r="D18" s="8" t="s">
        <v>580</v>
      </c>
      <c r="E18" s="31" t="s">
        <v>281</v>
      </c>
      <c r="F18" s="1" t="s">
        <v>896</v>
      </c>
      <c r="G18" s="36">
        <v>8468</v>
      </c>
      <c r="H18" s="17" t="s">
        <v>1055</v>
      </c>
      <c r="I18" s="36">
        <f t="shared" si="0"/>
        <v>3415</v>
      </c>
      <c r="J18" s="367">
        <f t="shared" si="1"/>
        <v>0.40328294756731231</v>
      </c>
    </row>
    <row r="19" spans="1:11" ht="15" customHeight="1">
      <c r="A19" s="59" t="s">
        <v>897</v>
      </c>
      <c r="B19" s="36">
        <v>4939</v>
      </c>
      <c r="C19" s="8" t="s">
        <v>777</v>
      </c>
      <c r="D19" s="8" t="s">
        <v>74</v>
      </c>
      <c r="E19" s="31" t="s">
        <v>364</v>
      </c>
      <c r="F19" s="1" t="s">
        <v>897</v>
      </c>
      <c r="G19" s="36">
        <v>2914</v>
      </c>
      <c r="H19" s="17" t="s">
        <v>627</v>
      </c>
      <c r="I19" s="36">
        <f t="shared" si="0"/>
        <v>2025</v>
      </c>
      <c r="J19" s="367">
        <f t="shared" si="1"/>
        <v>0.69492107069320519</v>
      </c>
    </row>
    <row r="20" spans="1:11" ht="15" customHeight="1">
      <c r="A20" s="59" t="s">
        <v>898</v>
      </c>
      <c r="B20" s="36">
        <v>12543</v>
      </c>
      <c r="C20" s="8" t="s">
        <v>413</v>
      </c>
      <c r="D20" s="8" t="s">
        <v>778</v>
      </c>
      <c r="E20" s="31" t="s">
        <v>360</v>
      </c>
      <c r="F20" s="1" t="s">
        <v>898</v>
      </c>
      <c r="G20" s="36">
        <v>7895</v>
      </c>
      <c r="H20" s="17" t="s">
        <v>807</v>
      </c>
      <c r="I20" s="36">
        <f t="shared" si="0"/>
        <v>4648</v>
      </c>
      <c r="J20" s="367">
        <f t="shared" si="1"/>
        <v>0.58872704243191887</v>
      </c>
    </row>
    <row r="21" spans="1:11" ht="15" customHeight="1">
      <c r="A21" s="59" t="s">
        <v>899</v>
      </c>
      <c r="B21" s="36">
        <v>8010</v>
      </c>
      <c r="C21" s="8" t="s">
        <v>779</v>
      </c>
      <c r="D21" s="8" t="s">
        <v>334</v>
      </c>
      <c r="E21" s="31" t="s">
        <v>364</v>
      </c>
      <c r="F21" s="1" t="s">
        <v>899</v>
      </c>
      <c r="G21" s="36">
        <v>4208</v>
      </c>
      <c r="H21" s="17" t="s">
        <v>468</v>
      </c>
      <c r="I21" s="36">
        <f t="shared" si="0"/>
        <v>3802</v>
      </c>
      <c r="J21" s="367">
        <f t="shared" si="1"/>
        <v>0.90351711026615966</v>
      </c>
    </row>
    <row r="22" spans="1:11" ht="6" customHeight="1">
      <c r="A22" s="59"/>
      <c r="B22" s="36"/>
      <c r="C22" s="8"/>
      <c r="D22" s="8"/>
      <c r="E22" s="31"/>
      <c r="F22" s="1"/>
      <c r="G22" s="36"/>
      <c r="H22" s="111"/>
      <c r="I22" s="88"/>
      <c r="J22" s="189"/>
    </row>
    <row r="23" spans="1:11" ht="15" customHeight="1">
      <c r="A23" s="59" t="s">
        <v>900</v>
      </c>
      <c r="B23" s="89" t="s">
        <v>6</v>
      </c>
      <c r="C23" s="8" t="s">
        <v>6</v>
      </c>
      <c r="D23" s="8" t="s">
        <v>780</v>
      </c>
      <c r="E23" s="31" t="s">
        <v>440</v>
      </c>
      <c r="F23" s="1" t="s">
        <v>900</v>
      </c>
      <c r="G23" s="195" t="s">
        <v>6</v>
      </c>
      <c r="H23" s="16">
        <v>0.81799999999999995</v>
      </c>
      <c r="I23" s="36" t="s">
        <v>6</v>
      </c>
      <c r="J23" s="367">
        <f>D23-H23</f>
        <v>-2.1999999999999909E-2</v>
      </c>
    </row>
    <row r="24" spans="1:11" ht="15" customHeight="1">
      <c r="A24" s="59" t="s">
        <v>901</v>
      </c>
      <c r="B24" s="89" t="s">
        <v>6</v>
      </c>
      <c r="C24" s="8" t="s">
        <v>6</v>
      </c>
      <c r="D24" s="8" t="s">
        <v>781</v>
      </c>
      <c r="E24" s="31" t="s">
        <v>438</v>
      </c>
      <c r="F24" s="1" t="s">
        <v>901</v>
      </c>
      <c r="G24" s="195" t="s">
        <v>6</v>
      </c>
      <c r="H24" s="16">
        <v>0.32300000000000001</v>
      </c>
      <c r="I24" s="36" t="s">
        <v>6</v>
      </c>
      <c r="J24" s="367">
        <f>D24-H24</f>
        <v>-1.0000000000000009E-3</v>
      </c>
    </row>
    <row r="25" spans="1:11" ht="15" customHeight="1">
      <c r="A25" s="59"/>
      <c r="B25" s="89"/>
      <c r="C25" s="8"/>
      <c r="D25" s="8"/>
      <c r="E25" s="31"/>
      <c r="F25" s="1"/>
      <c r="G25" s="195"/>
      <c r="H25" s="374"/>
      <c r="I25" s="36"/>
      <c r="J25" s="189"/>
    </row>
    <row r="26" spans="1:11" ht="15" customHeight="1">
      <c r="A26" s="64" t="s">
        <v>126</v>
      </c>
      <c r="B26" s="35" t="s">
        <v>5</v>
      </c>
      <c r="C26" s="24" t="s">
        <v>5</v>
      </c>
      <c r="D26" s="24" t="s">
        <v>5</v>
      </c>
      <c r="E26" s="33" t="s">
        <v>5</v>
      </c>
      <c r="F26" s="27" t="s">
        <v>126</v>
      </c>
      <c r="G26" s="35" t="s">
        <v>5</v>
      </c>
      <c r="H26" s="345" t="s">
        <v>5</v>
      </c>
      <c r="I26" s="36" t="str">
        <f t="shared" si="0"/>
        <v/>
      </c>
      <c r="J26" s="191" t="str">
        <f t="shared" si="1"/>
        <v/>
      </c>
      <c r="K26" s="23"/>
    </row>
    <row r="27" spans="1:11" ht="15" customHeight="1">
      <c r="A27" s="59" t="s">
        <v>995</v>
      </c>
      <c r="B27" s="36">
        <v>99923</v>
      </c>
      <c r="C27" s="8" t="s">
        <v>802</v>
      </c>
      <c r="D27" s="7">
        <v>1</v>
      </c>
      <c r="E27" s="31" t="s">
        <v>6</v>
      </c>
      <c r="F27" s="1" t="s">
        <v>907</v>
      </c>
      <c r="G27" s="36">
        <v>61188</v>
      </c>
      <c r="H27" s="344" t="s">
        <v>1007</v>
      </c>
      <c r="I27" s="36">
        <f t="shared" si="0"/>
        <v>38735</v>
      </c>
      <c r="J27" s="367">
        <f t="shared" si="1"/>
        <v>0.63304896384912079</v>
      </c>
    </row>
    <row r="28" spans="1:11">
      <c r="A28" s="59" t="s">
        <v>128</v>
      </c>
      <c r="B28" s="36">
        <v>45249</v>
      </c>
      <c r="C28" s="8" t="s">
        <v>803</v>
      </c>
      <c r="D28" s="8" t="s">
        <v>175</v>
      </c>
      <c r="E28" s="31" t="s">
        <v>438</v>
      </c>
      <c r="F28" s="1" t="s">
        <v>924</v>
      </c>
      <c r="G28" s="36">
        <v>38684</v>
      </c>
      <c r="H28" s="17" t="s">
        <v>1056</v>
      </c>
      <c r="I28" s="36">
        <f t="shared" si="0"/>
        <v>6565</v>
      </c>
      <c r="J28" s="367">
        <f t="shared" si="1"/>
        <v>0.16970840657636233</v>
      </c>
    </row>
    <row r="29" spans="1:11">
      <c r="A29" s="59" t="s">
        <v>131</v>
      </c>
      <c r="B29" s="36">
        <v>54674</v>
      </c>
      <c r="C29" s="8" t="s">
        <v>804</v>
      </c>
      <c r="D29" s="8" t="s">
        <v>805</v>
      </c>
      <c r="E29" s="31" t="s">
        <v>438</v>
      </c>
      <c r="F29" s="1" t="s">
        <v>925</v>
      </c>
      <c r="G29" s="36">
        <v>22504</v>
      </c>
      <c r="H29" s="17" t="s">
        <v>1057</v>
      </c>
      <c r="I29" s="36">
        <f t="shared" si="0"/>
        <v>32170</v>
      </c>
      <c r="J29" s="367">
        <f t="shared" si="1"/>
        <v>1.4295236402417348</v>
      </c>
    </row>
    <row r="30" spans="1:11" ht="15" customHeight="1">
      <c r="A30" s="59" t="s">
        <v>134</v>
      </c>
      <c r="B30" s="36">
        <v>21065</v>
      </c>
      <c r="C30" s="8" t="s">
        <v>806</v>
      </c>
      <c r="D30" s="8" t="s">
        <v>807</v>
      </c>
      <c r="E30" s="31" t="s">
        <v>360</v>
      </c>
      <c r="F30" s="1" t="s">
        <v>134</v>
      </c>
      <c r="G30" s="36">
        <v>7553</v>
      </c>
      <c r="H30" s="17" t="s">
        <v>1058</v>
      </c>
      <c r="I30" s="36">
        <f t="shared" si="0"/>
        <v>13512</v>
      </c>
      <c r="J30" s="367">
        <f t="shared" si="1"/>
        <v>1.7889580299218855</v>
      </c>
    </row>
    <row r="31" spans="1:11" ht="15" customHeight="1">
      <c r="A31" s="59" t="s">
        <v>137</v>
      </c>
      <c r="B31" s="36">
        <v>31397</v>
      </c>
      <c r="C31" s="8" t="s">
        <v>261</v>
      </c>
      <c r="D31" s="8" t="s">
        <v>14</v>
      </c>
      <c r="E31" s="31" t="s">
        <v>636</v>
      </c>
      <c r="F31" s="1" t="s">
        <v>926</v>
      </c>
      <c r="G31" s="36">
        <v>6125</v>
      </c>
      <c r="H31" s="344" t="s">
        <v>728</v>
      </c>
      <c r="I31" s="36">
        <f t="shared" si="0"/>
        <v>25272</v>
      </c>
      <c r="J31" s="367">
        <f t="shared" si="1"/>
        <v>4.1260408163265305</v>
      </c>
    </row>
    <row r="32" spans="1:11" ht="15" customHeight="1">
      <c r="A32" s="59" t="s">
        <v>134</v>
      </c>
      <c r="B32" s="36">
        <v>13103</v>
      </c>
      <c r="C32" s="8" t="s">
        <v>808</v>
      </c>
      <c r="D32" s="8" t="s">
        <v>564</v>
      </c>
      <c r="E32" s="31" t="s">
        <v>368</v>
      </c>
      <c r="F32" s="1" t="s">
        <v>927</v>
      </c>
      <c r="G32" s="36">
        <v>2187</v>
      </c>
      <c r="H32" s="17" t="s">
        <v>1059</v>
      </c>
      <c r="I32" s="36">
        <f t="shared" si="0"/>
        <v>10916</v>
      </c>
      <c r="J32" s="367">
        <f t="shared" si="1"/>
        <v>4.9913122999542754</v>
      </c>
    </row>
    <row r="33" spans="1:11" ht="15" customHeight="1">
      <c r="A33" s="59" t="s">
        <v>142</v>
      </c>
      <c r="B33" s="36">
        <v>17784</v>
      </c>
      <c r="C33" s="8" t="s">
        <v>709</v>
      </c>
      <c r="D33" s="8" t="s">
        <v>442</v>
      </c>
      <c r="E33" s="31" t="s">
        <v>360</v>
      </c>
      <c r="F33" s="1" t="s">
        <v>928</v>
      </c>
      <c r="G33" s="36">
        <v>11991</v>
      </c>
      <c r="H33" s="17" t="s">
        <v>778</v>
      </c>
      <c r="I33" s="36">
        <f t="shared" si="0"/>
        <v>5793</v>
      </c>
      <c r="J33" s="367">
        <f t="shared" si="1"/>
        <v>0.483112334250688</v>
      </c>
    </row>
    <row r="34" spans="1:11" ht="15" customHeight="1">
      <c r="A34" s="59" t="s">
        <v>134</v>
      </c>
      <c r="B34" s="36">
        <v>6666</v>
      </c>
      <c r="C34" s="8" t="s">
        <v>809</v>
      </c>
      <c r="D34" s="8" t="s">
        <v>113</v>
      </c>
      <c r="E34" s="31" t="s">
        <v>364</v>
      </c>
      <c r="F34" s="1" t="s">
        <v>927</v>
      </c>
      <c r="G34" s="36">
        <v>4132</v>
      </c>
      <c r="H34" s="17" t="s">
        <v>185</v>
      </c>
      <c r="I34" s="36">
        <f t="shared" si="0"/>
        <v>2534</v>
      </c>
      <c r="J34" s="367">
        <f t="shared" si="1"/>
        <v>0.61326234269119073</v>
      </c>
    </row>
    <row r="35" spans="1:11" ht="15" customHeight="1">
      <c r="A35" s="59" t="s">
        <v>147</v>
      </c>
      <c r="B35" s="36">
        <v>3467</v>
      </c>
      <c r="C35" s="8" t="s">
        <v>810</v>
      </c>
      <c r="D35" s="8" t="s">
        <v>691</v>
      </c>
      <c r="E35" s="31" t="s">
        <v>272</v>
      </c>
      <c r="F35" s="1" t="s">
        <v>929</v>
      </c>
      <c r="G35" s="36">
        <v>2587</v>
      </c>
      <c r="H35" s="17" t="s">
        <v>177</v>
      </c>
      <c r="I35" s="36">
        <f t="shared" si="0"/>
        <v>880</v>
      </c>
      <c r="J35" s="367">
        <f t="shared" si="1"/>
        <v>0.34016235021260144</v>
      </c>
    </row>
    <row r="36" spans="1:11" ht="15" customHeight="1">
      <c r="A36" s="59" t="s">
        <v>134</v>
      </c>
      <c r="B36" s="195">
        <v>743</v>
      </c>
      <c r="C36" s="8" t="s">
        <v>538</v>
      </c>
      <c r="D36" s="8" t="s">
        <v>121</v>
      </c>
      <c r="E36" s="31" t="s">
        <v>9</v>
      </c>
      <c r="F36" s="3" t="s">
        <v>927</v>
      </c>
      <c r="G36" s="317">
        <v>735</v>
      </c>
      <c r="H36" s="111" t="s">
        <v>423</v>
      </c>
      <c r="I36" s="36">
        <f t="shared" si="0"/>
        <v>8</v>
      </c>
      <c r="J36" s="367">
        <f t="shared" si="1"/>
        <v>1.0884353741496655E-2</v>
      </c>
    </row>
    <row r="37" spans="1:11" ht="15" customHeight="1">
      <c r="A37" s="59" t="s">
        <v>152</v>
      </c>
      <c r="B37" s="36">
        <v>2026</v>
      </c>
      <c r="C37" s="8" t="s">
        <v>811</v>
      </c>
      <c r="D37" s="8" t="s">
        <v>324</v>
      </c>
      <c r="E37" s="31" t="s">
        <v>32</v>
      </c>
      <c r="F37" s="183"/>
      <c r="G37" s="44">
        <v>1801</v>
      </c>
      <c r="H37" s="347">
        <v>2.943387592338367E-2</v>
      </c>
      <c r="I37" s="36">
        <f t="shared" si="0"/>
        <v>225</v>
      </c>
      <c r="J37" s="367">
        <f t="shared" si="1"/>
        <v>0.12493059411438079</v>
      </c>
    </row>
    <row r="38" spans="1:11" ht="15" customHeight="1">
      <c r="A38" s="59" t="s">
        <v>134</v>
      </c>
      <c r="B38" s="195">
        <v>553</v>
      </c>
      <c r="C38" s="8" t="s">
        <v>812</v>
      </c>
      <c r="D38" s="8" t="s">
        <v>219</v>
      </c>
      <c r="E38" s="31" t="s">
        <v>9</v>
      </c>
      <c r="F38" s="183"/>
      <c r="G38" s="44">
        <v>499</v>
      </c>
      <c r="H38" s="347">
        <v>8.1551938288553314E-3</v>
      </c>
      <c r="I38" s="36">
        <f t="shared" si="0"/>
        <v>54</v>
      </c>
      <c r="J38" s="367">
        <f t="shared" si="1"/>
        <v>0.10821643286573157</v>
      </c>
    </row>
    <row r="39" spans="1:11" ht="15" customHeight="1">
      <c r="A39" s="59"/>
      <c r="B39" s="195"/>
      <c r="C39" s="8"/>
      <c r="D39" s="8"/>
      <c r="E39" s="31"/>
      <c r="F39" s="90"/>
      <c r="G39" s="360"/>
      <c r="H39" s="287"/>
      <c r="I39" s="36"/>
      <c r="J39" s="367"/>
    </row>
    <row r="40" spans="1:11">
      <c r="A40" s="64" t="s">
        <v>17</v>
      </c>
      <c r="B40" s="35" t="s">
        <v>5</v>
      </c>
      <c r="C40" s="24" t="s">
        <v>5</v>
      </c>
      <c r="D40" s="24" t="s">
        <v>5</v>
      </c>
      <c r="E40" s="33" t="s">
        <v>5</v>
      </c>
      <c r="F40" s="26" t="s">
        <v>17</v>
      </c>
      <c r="G40" s="251" t="s">
        <v>5</v>
      </c>
      <c r="H40" s="308" t="s">
        <v>5</v>
      </c>
      <c r="I40" s="36" t="str">
        <f t="shared" si="0"/>
        <v/>
      </c>
      <c r="J40" s="367" t="str">
        <f t="shared" si="1"/>
        <v/>
      </c>
      <c r="K40" s="23"/>
    </row>
    <row r="41" spans="1:11" ht="15" customHeight="1">
      <c r="A41" s="59" t="s">
        <v>996</v>
      </c>
      <c r="B41" s="36">
        <v>39521</v>
      </c>
      <c r="C41" s="8" t="s">
        <v>731</v>
      </c>
      <c r="D41" s="404" t="s">
        <v>1007</v>
      </c>
      <c r="E41" s="31" t="s">
        <v>6</v>
      </c>
      <c r="F41" s="1" t="s">
        <v>996</v>
      </c>
      <c r="G41" s="140">
        <v>24479</v>
      </c>
      <c r="H41" s="373">
        <v>1</v>
      </c>
      <c r="I41" s="36">
        <f t="shared" si="0"/>
        <v>15042</v>
      </c>
      <c r="J41" s="367">
        <f t="shared" si="1"/>
        <v>0.61448588586135044</v>
      </c>
    </row>
    <row r="42" spans="1:11" ht="15" customHeight="1">
      <c r="A42" s="59" t="s">
        <v>1139</v>
      </c>
      <c r="B42" s="36">
        <v>17252</v>
      </c>
      <c r="C42" s="8" t="s">
        <v>732</v>
      </c>
      <c r="D42" s="8" t="s">
        <v>733</v>
      </c>
      <c r="E42" s="31" t="s">
        <v>371</v>
      </c>
      <c r="F42" s="1" t="s">
        <v>19</v>
      </c>
      <c r="G42" s="36">
        <v>9398</v>
      </c>
      <c r="H42" s="347">
        <f>(G42/$G$41)</f>
        <v>0.3839209118019527</v>
      </c>
      <c r="I42" s="36">
        <f t="shared" si="0"/>
        <v>7854</v>
      </c>
      <c r="J42" s="367">
        <f t="shared" si="1"/>
        <v>0.83570972547350508</v>
      </c>
    </row>
    <row r="43" spans="1:11" ht="15" customHeight="1">
      <c r="A43" s="59" t="s">
        <v>1135</v>
      </c>
      <c r="B43" s="36">
        <v>17667</v>
      </c>
      <c r="C43" s="8" t="s">
        <v>734</v>
      </c>
      <c r="D43" s="8" t="s">
        <v>735</v>
      </c>
      <c r="E43" s="31" t="s">
        <v>636</v>
      </c>
      <c r="F43" s="1" t="s">
        <v>20</v>
      </c>
      <c r="G43" s="36">
        <f>12150-628</f>
        <v>11522</v>
      </c>
      <c r="H43" s="347">
        <f>(G43/$G$41)</f>
        <v>0.47068916213897627</v>
      </c>
      <c r="I43" s="36">
        <f t="shared" si="0"/>
        <v>6145</v>
      </c>
      <c r="J43" s="367">
        <f t="shared" si="1"/>
        <v>0.53332754730081589</v>
      </c>
    </row>
    <row r="44" spans="1:11" ht="15" customHeight="1">
      <c r="A44" s="59" t="s">
        <v>1136</v>
      </c>
      <c r="B44" s="195">
        <v>909</v>
      </c>
      <c r="C44" s="8" t="s">
        <v>481</v>
      </c>
      <c r="D44" s="8" t="s">
        <v>167</v>
      </c>
      <c r="E44" s="31" t="s">
        <v>191</v>
      </c>
      <c r="F44" s="1" t="s">
        <v>21</v>
      </c>
      <c r="G44" s="195">
        <v>628</v>
      </c>
      <c r="H44" s="347">
        <f>(G44/$G$41)</f>
        <v>2.5654642755014501E-2</v>
      </c>
      <c r="I44" s="36">
        <f t="shared" si="0"/>
        <v>281</v>
      </c>
      <c r="J44" s="367">
        <f t="shared" si="1"/>
        <v>0.44745222929936301</v>
      </c>
    </row>
    <row r="45" spans="1:11" ht="15" customHeight="1">
      <c r="A45" s="59" t="s">
        <v>1137</v>
      </c>
      <c r="B45" s="195">
        <v>633</v>
      </c>
      <c r="C45" s="8" t="s">
        <v>736</v>
      </c>
      <c r="D45" s="8" t="s">
        <v>514</v>
      </c>
      <c r="E45" s="31" t="s">
        <v>32</v>
      </c>
      <c r="F45" s="1" t="s">
        <v>23</v>
      </c>
      <c r="G45" s="195">
        <v>443</v>
      </c>
      <c r="H45" s="347">
        <f>(G45/$G$41)</f>
        <v>1.8097144491196537E-2</v>
      </c>
      <c r="I45" s="36">
        <f t="shared" si="0"/>
        <v>190</v>
      </c>
      <c r="J45" s="367">
        <f t="shared" si="1"/>
        <v>0.42889390519187365</v>
      </c>
    </row>
    <row r="46" spans="1:11">
      <c r="A46" s="59" t="s">
        <v>1138</v>
      </c>
      <c r="B46" s="36">
        <v>3060</v>
      </c>
      <c r="C46" s="8" t="s">
        <v>737</v>
      </c>
      <c r="D46" s="8" t="s">
        <v>74</v>
      </c>
      <c r="E46" s="31" t="s">
        <v>688</v>
      </c>
      <c r="F46" s="1" t="s">
        <v>25</v>
      </c>
      <c r="G46" s="36">
        <v>2488</v>
      </c>
      <c r="H46" s="347">
        <f>(G46/$G$41)</f>
        <v>0.10163813881286</v>
      </c>
      <c r="I46" s="36">
        <f t="shared" si="0"/>
        <v>572</v>
      </c>
      <c r="J46" s="367">
        <f t="shared" si="1"/>
        <v>0.229903536977492</v>
      </c>
    </row>
    <row r="47" spans="1:11" ht="15" customHeight="1">
      <c r="A47" s="59" t="s">
        <v>997</v>
      </c>
      <c r="B47" s="36">
        <v>42777</v>
      </c>
      <c r="C47" s="8" t="s">
        <v>738</v>
      </c>
      <c r="D47" s="403" t="s">
        <v>1007</v>
      </c>
      <c r="E47" s="31" t="s">
        <v>6</v>
      </c>
      <c r="F47" s="1" t="s">
        <v>997</v>
      </c>
      <c r="G47" s="36">
        <v>23686</v>
      </c>
      <c r="H47" s="347">
        <v>1</v>
      </c>
      <c r="I47" s="36">
        <f t="shared" si="0"/>
        <v>19091</v>
      </c>
      <c r="J47" s="367">
        <f t="shared" si="1"/>
        <v>0.80600354639871652</v>
      </c>
    </row>
    <row r="48" spans="1:11" ht="15" customHeight="1">
      <c r="A48" s="59" t="s">
        <v>1139</v>
      </c>
      <c r="B48" s="36">
        <v>14894</v>
      </c>
      <c r="C48" s="8" t="s">
        <v>739</v>
      </c>
      <c r="D48" s="8" t="s">
        <v>633</v>
      </c>
      <c r="E48" s="31" t="s">
        <v>740</v>
      </c>
      <c r="F48" s="1" t="s">
        <v>19</v>
      </c>
      <c r="G48" s="36">
        <v>7974</v>
      </c>
      <c r="H48" s="347">
        <f>G48/$G$47</f>
        <v>0.33665456387739595</v>
      </c>
      <c r="I48" s="36">
        <f t="shared" si="0"/>
        <v>6920</v>
      </c>
      <c r="J48" s="367">
        <f t="shared" si="1"/>
        <v>0.86782041635314777</v>
      </c>
    </row>
    <row r="49" spans="1:11" ht="15" customHeight="1">
      <c r="A49" s="59" t="s">
        <v>1135</v>
      </c>
      <c r="B49" s="36">
        <v>19855</v>
      </c>
      <c r="C49" s="8" t="s">
        <v>741</v>
      </c>
      <c r="D49" s="8" t="s">
        <v>742</v>
      </c>
      <c r="E49" s="31" t="s">
        <v>659</v>
      </c>
      <c r="F49" s="1" t="s">
        <v>20</v>
      </c>
      <c r="G49" s="36">
        <f>11875-730</f>
        <v>11145</v>
      </c>
      <c r="H49" s="347">
        <f>G49/$G$47</f>
        <v>0.4705311154268344</v>
      </c>
      <c r="I49" s="36">
        <f t="shared" si="0"/>
        <v>8710</v>
      </c>
      <c r="J49" s="367">
        <f t="shared" si="1"/>
        <v>0.78151637505607896</v>
      </c>
    </row>
    <row r="50" spans="1:11" ht="15" customHeight="1">
      <c r="A50" s="59" t="s">
        <v>1136</v>
      </c>
      <c r="B50" s="36">
        <v>1408</v>
      </c>
      <c r="C50" s="8" t="s">
        <v>448</v>
      </c>
      <c r="D50" s="8" t="s">
        <v>161</v>
      </c>
      <c r="E50" s="31" t="s">
        <v>51</v>
      </c>
      <c r="F50" s="1" t="s">
        <v>21</v>
      </c>
      <c r="G50" s="195">
        <v>730</v>
      </c>
      <c r="H50" s="347">
        <f>G50/$G$47</f>
        <v>3.0819893608038502E-2</v>
      </c>
      <c r="I50" s="36">
        <f t="shared" si="0"/>
        <v>678</v>
      </c>
      <c r="J50" s="367">
        <f t="shared" si="1"/>
        <v>0.9287671232876713</v>
      </c>
    </row>
    <row r="51" spans="1:11" ht="15" customHeight="1">
      <c r="A51" s="59" t="s">
        <v>1137</v>
      </c>
      <c r="B51" s="36">
        <v>1852</v>
      </c>
      <c r="C51" s="8" t="s">
        <v>743</v>
      </c>
      <c r="D51" s="8" t="s">
        <v>144</v>
      </c>
      <c r="E51" s="31" t="s">
        <v>51</v>
      </c>
      <c r="F51" s="1" t="s">
        <v>23</v>
      </c>
      <c r="G51" s="36">
        <v>1450</v>
      </c>
      <c r="H51" s="347">
        <f>G51/$G$47</f>
        <v>6.1217596892679221E-2</v>
      </c>
      <c r="I51" s="36">
        <f t="shared" si="0"/>
        <v>402</v>
      </c>
      <c r="J51" s="367">
        <f t="shared" si="1"/>
        <v>0.27724137931034476</v>
      </c>
    </row>
    <row r="52" spans="1:11" ht="15" customHeight="1">
      <c r="A52" s="59" t="s">
        <v>1138</v>
      </c>
      <c r="B52" s="36">
        <v>4768</v>
      </c>
      <c r="C52" s="8" t="s">
        <v>744</v>
      </c>
      <c r="D52" s="7" t="s">
        <v>1143</v>
      </c>
      <c r="E52" s="31" t="s">
        <v>281</v>
      </c>
      <c r="F52" s="1" t="s">
        <v>25</v>
      </c>
      <c r="G52" s="36">
        <v>2387</v>
      </c>
      <c r="H52" s="347">
        <f>G52/$G$47</f>
        <v>0.10077683019505193</v>
      </c>
      <c r="I52" s="36">
        <f t="shared" si="0"/>
        <v>2381</v>
      </c>
      <c r="J52" s="367">
        <f t="shared" si="1"/>
        <v>0.99748638458315875</v>
      </c>
    </row>
    <row r="53" spans="1:11" ht="15" customHeight="1">
      <c r="A53" s="59"/>
      <c r="B53" s="36"/>
      <c r="C53" s="8"/>
      <c r="D53" s="7"/>
      <c r="E53" s="31"/>
      <c r="F53" s="1"/>
      <c r="G53" s="252"/>
      <c r="H53" s="362"/>
      <c r="I53" s="36"/>
      <c r="J53" s="367"/>
    </row>
    <row r="54" spans="1:11" ht="15" customHeight="1">
      <c r="A54" s="64" t="s">
        <v>33</v>
      </c>
      <c r="B54" s="35" t="s">
        <v>5</v>
      </c>
      <c r="C54" s="24" t="s">
        <v>5</v>
      </c>
      <c r="D54" s="24" t="s">
        <v>5</v>
      </c>
      <c r="E54" s="33" t="s">
        <v>5</v>
      </c>
      <c r="F54" s="27" t="s">
        <v>902</v>
      </c>
      <c r="G54" s="251" t="s">
        <v>5</v>
      </c>
      <c r="H54" s="308" t="s">
        <v>5</v>
      </c>
      <c r="I54" s="36" t="str">
        <f t="shared" si="0"/>
        <v/>
      </c>
      <c r="J54" s="367" t="str">
        <f t="shared" si="1"/>
        <v/>
      </c>
      <c r="K54" s="23"/>
    </row>
    <row r="55" spans="1:11">
      <c r="A55" s="215" t="s">
        <v>998</v>
      </c>
      <c r="B55" s="208">
        <v>2910</v>
      </c>
      <c r="C55" s="18" t="s">
        <v>745</v>
      </c>
      <c r="D55" s="405" t="s">
        <v>1007</v>
      </c>
      <c r="E55" s="125" t="s">
        <v>6</v>
      </c>
      <c r="F55" s="209" t="s">
        <v>903</v>
      </c>
      <c r="G55" s="222">
        <v>1291</v>
      </c>
      <c r="H55" s="377" t="s">
        <v>1007</v>
      </c>
      <c r="I55" s="208">
        <f t="shared" si="0"/>
        <v>1619</v>
      </c>
      <c r="J55" s="378">
        <f t="shared" si="1"/>
        <v>1.2540666150271109</v>
      </c>
    </row>
    <row r="56" spans="1:11" ht="15" customHeight="1">
      <c r="A56" s="59" t="s">
        <v>35</v>
      </c>
      <c r="B56" s="195">
        <v>593</v>
      </c>
      <c r="C56" s="8" t="s">
        <v>746</v>
      </c>
      <c r="D56" s="8" t="s">
        <v>747</v>
      </c>
      <c r="E56" s="31" t="s">
        <v>748</v>
      </c>
      <c r="F56" s="3" t="s">
        <v>904</v>
      </c>
      <c r="G56" s="371">
        <v>426</v>
      </c>
      <c r="H56" s="372" t="s">
        <v>1060</v>
      </c>
      <c r="I56" s="36">
        <f t="shared" ref="I56:I61" si="2">IF(ISNUMBER(G56),B56-G56,"")</f>
        <v>167</v>
      </c>
      <c r="J56" s="367">
        <f t="shared" ref="J56:J61" si="3">IF(ISNUMBER(I56),B56/G56-1,"")</f>
        <v>0.392018779342723</v>
      </c>
    </row>
    <row r="57" spans="1:11" ht="15" customHeight="1">
      <c r="A57" s="59" t="s">
        <v>1003</v>
      </c>
      <c r="B57" s="89" t="s">
        <v>5</v>
      </c>
      <c r="C57" s="8" t="s">
        <v>5</v>
      </c>
      <c r="D57" s="8" t="s">
        <v>5</v>
      </c>
      <c r="E57" s="110" t="s">
        <v>5</v>
      </c>
      <c r="F57" s="338" t="s">
        <v>39</v>
      </c>
      <c r="G57" s="160"/>
      <c r="H57" s="159"/>
      <c r="I57" s="36" t="str">
        <f t="shared" si="2"/>
        <v/>
      </c>
      <c r="J57" s="367" t="str">
        <f t="shared" si="3"/>
        <v/>
      </c>
    </row>
    <row r="58" spans="1:11" ht="15" customHeight="1">
      <c r="A58" s="59" t="s">
        <v>40</v>
      </c>
      <c r="B58" s="195">
        <v>246</v>
      </c>
      <c r="C58" s="8" t="s">
        <v>749</v>
      </c>
      <c r="D58" s="8" t="s">
        <v>750</v>
      </c>
      <c r="E58" s="110" t="s">
        <v>751</v>
      </c>
      <c r="F58" s="338" t="s">
        <v>40</v>
      </c>
      <c r="G58" s="330">
        <v>112</v>
      </c>
      <c r="H58" s="329" t="s">
        <v>253</v>
      </c>
      <c r="I58" s="36">
        <f t="shared" si="2"/>
        <v>134</v>
      </c>
      <c r="J58" s="367">
        <f t="shared" si="3"/>
        <v>1.1964285714285716</v>
      </c>
    </row>
    <row r="59" spans="1:11" ht="15" customHeight="1">
      <c r="A59" s="59" t="s">
        <v>42</v>
      </c>
      <c r="B59" s="195">
        <v>73</v>
      </c>
      <c r="C59" s="8" t="s">
        <v>752</v>
      </c>
      <c r="D59" s="7" t="s">
        <v>345</v>
      </c>
      <c r="E59" s="110" t="s">
        <v>659</v>
      </c>
      <c r="F59" s="338" t="s">
        <v>42</v>
      </c>
      <c r="G59" s="330">
        <v>104</v>
      </c>
      <c r="H59" s="329" t="s">
        <v>16</v>
      </c>
      <c r="I59" s="36">
        <f t="shared" si="2"/>
        <v>-31</v>
      </c>
      <c r="J59" s="367">
        <f t="shared" si="3"/>
        <v>-0.29807692307692313</v>
      </c>
    </row>
    <row r="60" spans="1:11" ht="15" customHeight="1">
      <c r="A60" s="59" t="s">
        <v>45</v>
      </c>
      <c r="B60" s="195">
        <v>98</v>
      </c>
      <c r="C60" s="8" t="s">
        <v>753</v>
      </c>
      <c r="D60" s="8" t="s">
        <v>335</v>
      </c>
      <c r="E60" s="110" t="s">
        <v>754</v>
      </c>
      <c r="F60" s="338" t="s">
        <v>45</v>
      </c>
      <c r="G60" s="330">
        <v>60</v>
      </c>
      <c r="H60" s="329" t="s">
        <v>151</v>
      </c>
      <c r="I60" s="36">
        <f t="shared" si="2"/>
        <v>38</v>
      </c>
      <c r="J60" s="367">
        <f t="shared" si="3"/>
        <v>0.6333333333333333</v>
      </c>
    </row>
    <row r="61" spans="1:11" ht="15" customHeight="1">
      <c r="A61" s="59" t="s">
        <v>47</v>
      </c>
      <c r="B61" s="195">
        <v>176</v>
      </c>
      <c r="C61" s="8" t="s">
        <v>755</v>
      </c>
      <c r="D61" s="8" t="s">
        <v>537</v>
      </c>
      <c r="E61" s="110" t="s">
        <v>705</v>
      </c>
      <c r="F61" s="338" t="s">
        <v>47</v>
      </c>
      <c r="G61" s="330">
        <v>150</v>
      </c>
      <c r="H61" s="329" t="s">
        <v>791</v>
      </c>
      <c r="I61" s="36">
        <f t="shared" si="2"/>
        <v>26</v>
      </c>
      <c r="J61" s="367">
        <f t="shared" si="3"/>
        <v>0.17333333333333334</v>
      </c>
    </row>
    <row r="62" spans="1:11" ht="6.75" customHeight="1">
      <c r="A62" s="59"/>
      <c r="B62" s="195"/>
      <c r="C62" s="8"/>
      <c r="D62" s="8"/>
      <c r="E62" s="110"/>
      <c r="F62" s="3"/>
      <c r="G62" s="452"/>
      <c r="H62" s="366"/>
      <c r="I62" s="36"/>
      <c r="J62" s="367"/>
    </row>
    <row r="63" spans="1:11" ht="15" customHeight="1">
      <c r="A63" s="59" t="s">
        <v>1113</v>
      </c>
      <c r="B63" s="195">
        <v>593</v>
      </c>
      <c r="C63" s="8" t="s">
        <v>746</v>
      </c>
      <c r="D63" s="403" t="s">
        <v>1007</v>
      </c>
      <c r="E63" s="31" t="s">
        <v>6</v>
      </c>
      <c r="F63" s="3" t="s">
        <v>904</v>
      </c>
      <c r="G63" s="453">
        <v>426</v>
      </c>
      <c r="H63" s="454" t="s">
        <v>1060</v>
      </c>
      <c r="I63" s="36">
        <f>IF(ISNUMBER(G63),B63-G63,"")</f>
        <v>167</v>
      </c>
      <c r="J63" s="367">
        <f>IF(ISNUMBER(I63),B63/G63-1,"")</f>
        <v>0.392018779342723</v>
      </c>
    </row>
    <row r="64" spans="1:11" ht="15" customHeight="1">
      <c r="A64" s="59" t="s">
        <v>999</v>
      </c>
      <c r="B64" s="195">
        <v>405</v>
      </c>
      <c r="C64" s="8" t="s">
        <v>756</v>
      </c>
      <c r="D64" s="8" t="s">
        <v>757</v>
      </c>
      <c r="E64" s="110" t="s">
        <v>758</v>
      </c>
      <c r="F64" s="158"/>
      <c r="G64" s="487" t="s">
        <v>1006</v>
      </c>
      <c r="H64" s="488"/>
      <c r="I64" s="488"/>
      <c r="J64" s="489"/>
    </row>
    <row r="65" spans="1:11" ht="15" customHeight="1">
      <c r="A65" s="59" t="s">
        <v>1000</v>
      </c>
      <c r="B65" s="195">
        <v>401</v>
      </c>
      <c r="C65" s="8" t="s">
        <v>759</v>
      </c>
      <c r="D65" s="8" t="s">
        <v>760</v>
      </c>
      <c r="E65" s="110" t="s">
        <v>761</v>
      </c>
      <c r="F65" s="158"/>
      <c r="G65" s="363"/>
      <c r="H65" s="261"/>
      <c r="I65" s="369"/>
      <c r="J65" s="370"/>
    </row>
    <row r="66" spans="1:11" ht="15" customHeight="1">
      <c r="A66" s="59"/>
      <c r="B66" s="195"/>
      <c r="C66" s="8"/>
      <c r="D66" s="8"/>
      <c r="E66" s="31"/>
      <c r="F66" s="90"/>
      <c r="G66" s="57"/>
      <c r="H66" s="50"/>
      <c r="I66" s="88"/>
      <c r="J66" s="367"/>
    </row>
    <row r="67" spans="1:11" ht="15" customHeight="1">
      <c r="A67" s="64" t="s">
        <v>81</v>
      </c>
      <c r="B67" s="35" t="s">
        <v>5</v>
      </c>
      <c r="C67" s="24" t="s">
        <v>5</v>
      </c>
      <c r="D67" s="24" t="s">
        <v>5</v>
      </c>
      <c r="E67" s="33" t="s">
        <v>5</v>
      </c>
      <c r="F67" s="27" t="s">
        <v>81</v>
      </c>
      <c r="G67" s="162" t="s">
        <v>5</v>
      </c>
      <c r="H67" s="143" t="s">
        <v>5</v>
      </c>
      <c r="I67" s="93" t="str">
        <f>IF(ISNUMBER(G67),B67-G67,"")</f>
        <v/>
      </c>
      <c r="J67" s="367" t="str">
        <f>IF(ISNUMBER(I67),B67/G67-1,"")</f>
        <v/>
      </c>
      <c r="K67" s="23"/>
    </row>
    <row r="68" spans="1:11" ht="15" customHeight="1">
      <c r="A68" s="59" t="s">
        <v>1110</v>
      </c>
      <c r="B68" s="36">
        <v>75961</v>
      </c>
      <c r="C68" s="8" t="s">
        <v>782</v>
      </c>
      <c r="D68" s="9">
        <v>1</v>
      </c>
      <c r="E68" s="31" t="s">
        <v>6</v>
      </c>
      <c r="F68" s="1" t="s">
        <v>905</v>
      </c>
      <c r="G68" s="36">
        <v>45135</v>
      </c>
      <c r="H68" s="144" t="s">
        <v>957</v>
      </c>
      <c r="I68" s="36">
        <f>IF(ISNUMBER(G68),B68-G68,"")</f>
        <v>30826</v>
      </c>
      <c r="J68" s="367">
        <f>IF(ISNUMBER(I68),B68/G68-1,"")</f>
        <v>0.68297330231527642</v>
      </c>
    </row>
    <row r="69" spans="1:11" ht="15" customHeight="1">
      <c r="A69" s="59" t="s">
        <v>906</v>
      </c>
      <c r="B69" s="36">
        <v>3241</v>
      </c>
      <c r="C69" s="8" t="s">
        <v>783</v>
      </c>
      <c r="D69" s="8" t="s">
        <v>144</v>
      </c>
      <c r="E69" s="31" t="s">
        <v>191</v>
      </c>
      <c r="F69" s="1" t="s">
        <v>906</v>
      </c>
      <c r="G69" s="36">
        <v>4102</v>
      </c>
      <c r="H69" s="144" t="s">
        <v>443</v>
      </c>
      <c r="I69" s="36">
        <f>IF(ISNUMBER(G69),B69-G69,"")</f>
        <v>-861</v>
      </c>
      <c r="J69" s="367">
        <f>IF(ISNUMBER(I69),B69/G69-1,"")</f>
        <v>-0.20989761092150172</v>
      </c>
    </row>
    <row r="70" spans="1:11" ht="15" customHeight="1">
      <c r="A70" s="59"/>
      <c r="B70" s="36"/>
      <c r="C70" s="8"/>
      <c r="D70" s="8"/>
      <c r="E70" s="31"/>
      <c r="F70" s="1"/>
      <c r="G70" s="36"/>
      <c r="H70" s="144"/>
      <c r="I70" s="36"/>
      <c r="J70" s="367"/>
    </row>
    <row r="71" spans="1:11" ht="15" customHeight="1">
      <c r="A71" s="64" t="s">
        <v>909</v>
      </c>
      <c r="B71" s="35" t="s">
        <v>5</v>
      </c>
      <c r="C71" s="24" t="s">
        <v>5</v>
      </c>
      <c r="D71" s="24" t="s">
        <v>5</v>
      </c>
      <c r="E71" s="33" t="s">
        <v>5</v>
      </c>
      <c r="F71" s="27" t="s">
        <v>909</v>
      </c>
      <c r="G71" s="35" t="s">
        <v>5</v>
      </c>
      <c r="H71" s="143" t="s">
        <v>5</v>
      </c>
      <c r="I71" s="36" t="str">
        <f t="shared" ref="I71:I78" si="4">IF(ISNUMBER(G71),B71-G71,"")</f>
        <v/>
      </c>
      <c r="J71" s="367" t="str">
        <f t="shared" ref="J71:J78" si="5">IF(ISNUMBER(I71),B71/G71-1,"")</f>
        <v/>
      </c>
      <c r="K71" s="23"/>
    </row>
    <row r="72" spans="1:11" ht="15" customHeight="1">
      <c r="A72" s="59" t="s">
        <v>1111</v>
      </c>
      <c r="B72" s="36">
        <v>109184</v>
      </c>
      <c r="C72" s="8" t="s">
        <v>785</v>
      </c>
      <c r="D72" s="9">
        <v>1</v>
      </c>
      <c r="E72" s="31" t="s">
        <v>6</v>
      </c>
      <c r="F72" s="1" t="s">
        <v>910</v>
      </c>
      <c r="G72" s="36">
        <v>68040</v>
      </c>
      <c r="H72" s="166" t="s">
        <v>1007</v>
      </c>
      <c r="I72" s="36">
        <f t="shared" si="4"/>
        <v>41144</v>
      </c>
      <c r="J72" s="367">
        <f t="shared" si="5"/>
        <v>0.60470311581422687</v>
      </c>
    </row>
    <row r="73" spans="1:11" ht="15" customHeight="1">
      <c r="A73" s="59" t="s">
        <v>106</v>
      </c>
      <c r="B73" s="36">
        <v>68288</v>
      </c>
      <c r="C73" s="8" t="s">
        <v>786</v>
      </c>
      <c r="D73" s="8" t="s">
        <v>787</v>
      </c>
      <c r="E73" s="31" t="s">
        <v>360</v>
      </c>
      <c r="F73" s="1" t="s">
        <v>106</v>
      </c>
      <c r="G73" s="36">
        <v>48545</v>
      </c>
      <c r="H73" s="144" t="s">
        <v>974</v>
      </c>
      <c r="I73" s="36">
        <f t="shared" si="4"/>
        <v>19743</v>
      </c>
      <c r="J73" s="367">
        <f t="shared" si="5"/>
        <v>0.40669481923988049</v>
      </c>
    </row>
    <row r="74" spans="1:11" ht="15" customHeight="1">
      <c r="A74" s="59" t="s">
        <v>911</v>
      </c>
      <c r="B74" s="36">
        <v>66404</v>
      </c>
      <c r="C74" s="8" t="s">
        <v>786</v>
      </c>
      <c r="D74" s="8" t="s">
        <v>788</v>
      </c>
      <c r="E74" s="31" t="s">
        <v>438</v>
      </c>
      <c r="F74" s="1" t="s">
        <v>911</v>
      </c>
      <c r="G74" s="36">
        <v>46744</v>
      </c>
      <c r="H74" s="144" t="s">
        <v>975</v>
      </c>
      <c r="I74" s="36">
        <f t="shared" si="4"/>
        <v>19660</v>
      </c>
      <c r="J74" s="367">
        <f t="shared" si="5"/>
        <v>0.42058873866164648</v>
      </c>
    </row>
    <row r="75" spans="1:11" ht="15" customHeight="1">
      <c r="A75" s="59" t="s">
        <v>912</v>
      </c>
      <c r="B75" s="36">
        <v>53754</v>
      </c>
      <c r="C75" s="8" t="s">
        <v>789</v>
      </c>
      <c r="D75" s="8" t="s">
        <v>650</v>
      </c>
      <c r="E75" s="31" t="s">
        <v>368</v>
      </c>
      <c r="F75" s="1" t="s">
        <v>912</v>
      </c>
      <c r="G75" s="36">
        <v>33984</v>
      </c>
      <c r="H75" s="144" t="s">
        <v>976</v>
      </c>
      <c r="I75" s="36">
        <f t="shared" si="4"/>
        <v>19770</v>
      </c>
      <c r="J75" s="367">
        <f t="shared" si="5"/>
        <v>0.58174435028248594</v>
      </c>
    </row>
    <row r="76" spans="1:11" ht="15" customHeight="1">
      <c r="A76" s="59" t="s">
        <v>908</v>
      </c>
      <c r="B76" s="36">
        <v>12650</v>
      </c>
      <c r="C76" s="8" t="s">
        <v>790</v>
      </c>
      <c r="D76" s="8" t="s">
        <v>791</v>
      </c>
      <c r="E76" s="31" t="s">
        <v>364</v>
      </c>
      <c r="F76" s="1" t="s">
        <v>908</v>
      </c>
      <c r="G76" s="36">
        <v>12760</v>
      </c>
      <c r="H76" s="144" t="s">
        <v>473</v>
      </c>
      <c r="I76" s="36">
        <f t="shared" si="4"/>
        <v>-110</v>
      </c>
      <c r="J76" s="367">
        <f t="shared" si="5"/>
        <v>-8.6206896551723755E-3</v>
      </c>
    </row>
    <row r="77" spans="1:11">
      <c r="A77" s="235" t="s">
        <v>1002</v>
      </c>
      <c r="B77" s="213">
        <v>1884</v>
      </c>
      <c r="C77" s="236" t="s">
        <v>448</v>
      </c>
      <c r="D77" s="236" t="s">
        <v>252</v>
      </c>
      <c r="E77" s="237" t="s">
        <v>48</v>
      </c>
      <c r="F77" s="209" t="s">
        <v>913</v>
      </c>
      <c r="G77" s="208">
        <v>1801</v>
      </c>
      <c r="H77" s="238" t="s">
        <v>218</v>
      </c>
      <c r="I77" s="208">
        <f t="shared" si="4"/>
        <v>83</v>
      </c>
      <c r="J77" s="378">
        <f t="shared" si="5"/>
        <v>4.6085508051082691E-2</v>
      </c>
    </row>
    <row r="78" spans="1:11" ht="15" customHeight="1">
      <c r="A78" s="163" t="s">
        <v>107</v>
      </c>
      <c r="B78" s="86">
        <v>40896</v>
      </c>
      <c r="C78" s="96" t="s">
        <v>792</v>
      </c>
      <c r="D78" s="96" t="s">
        <v>243</v>
      </c>
      <c r="E78" s="98" t="s">
        <v>360</v>
      </c>
      <c r="F78" s="1" t="s">
        <v>107</v>
      </c>
      <c r="G78" s="36">
        <v>19495</v>
      </c>
      <c r="H78" s="144" t="s">
        <v>977</v>
      </c>
      <c r="I78" s="36">
        <f t="shared" si="4"/>
        <v>21401</v>
      </c>
      <c r="J78" s="367">
        <f t="shared" si="5"/>
        <v>1.0977686586304181</v>
      </c>
    </row>
    <row r="79" spans="1:11" ht="15" customHeight="1">
      <c r="A79" s="163"/>
      <c r="B79" s="86"/>
      <c r="C79" s="96"/>
      <c r="D79" s="96"/>
      <c r="E79" s="98"/>
      <c r="F79" s="179"/>
      <c r="G79" s="86"/>
      <c r="H79" s="477"/>
      <c r="I79" s="86"/>
      <c r="J79" s="481"/>
    </row>
    <row r="80" spans="1:11" ht="15" customHeight="1">
      <c r="A80" s="465" t="s">
        <v>1114</v>
      </c>
      <c r="B80" s="478" t="s">
        <v>5</v>
      </c>
      <c r="C80" s="466" t="s">
        <v>5</v>
      </c>
      <c r="D80" s="466" t="s">
        <v>5</v>
      </c>
      <c r="E80" s="467" t="s">
        <v>5</v>
      </c>
      <c r="F80" s="475" t="s">
        <v>909</v>
      </c>
      <c r="G80" s="91" t="s">
        <v>5</v>
      </c>
      <c r="H80" s="479" t="s">
        <v>5</v>
      </c>
      <c r="I80" s="482" t="str">
        <f>IF(ISNUMBER(G80),B80-G80,"")</f>
        <v/>
      </c>
      <c r="J80" s="483" t="str">
        <f>IF(ISNUMBER(I80),B80/G80-1,"")</f>
        <v/>
      </c>
      <c r="K80" s="23"/>
    </row>
    <row r="81" spans="1:11" ht="15" customHeight="1">
      <c r="A81" s="163" t="s">
        <v>1112</v>
      </c>
      <c r="B81" s="86">
        <v>40896</v>
      </c>
      <c r="C81" s="96" t="s">
        <v>792</v>
      </c>
      <c r="D81" s="445" t="s">
        <v>1007</v>
      </c>
      <c r="E81" s="98" t="s">
        <v>6</v>
      </c>
      <c r="F81" s="1" t="s">
        <v>107</v>
      </c>
      <c r="G81" s="36">
        <v>19495</v>
      </c>
      <c r="H81" s="144" t="s">
        <v>977</v>
      </c>
      <c r="I81" s="36">
        <f>IF(ISNUMBER(G81),B81-G81,"")</f>
        <v>21401</v>
      </c>
      <c r="J81" s="367">
        <f>IF(ISNUMBER(I81),B81/G81-1,"")</f>
        <v>1.0977686586304181</v>
      </c>
    </row>
    <row r="82" spans="1:11" ht="15" customHeight="1">
      <c r="A82" s="164" t="s">
        <v>102</v>
      </c>
      <c r="B82" s="140">
        <v>17657</v>
      </c>
      <c r="C82" s="13" t="s">
        <v>793</v>
      </c>
      <c r="D82" s="13" t="s">
        <v>794</v>
      </c>
      <c r="E82" s="38" t="s">
        <v>374</v>
      </c>
      <c r="F82" s="1" t="s">
        <v>914</v>
      </c>
      <c r="G82" s="36">
        <v>7598</v>
      </c>
      <c r="H82" s="239">
        <f>ROUND(G82/G81,3)</f>
        <v>0.39</v>
      </c>
      <c r="I82" s="36">
        <f>IF(ISNUMBER(G82),B82-G82,"")</f>
        <v>10059</v>
      </c>
      <c r="J82" s="367">
        <f>IF(ISNUMBER(I82),B82/G82-1,"")</f>
        <v>1.3239010265859439</v>
      </c>
    </row>
    <row r="83" spans="1:11" ht="15" customHeight="1">
      <c r="A83" s="59" t="s">
        <v>104</v>
      </c>
      <c r="B83" s="36">
        <v>23239</v>
      </c>
      <c r="C83" s="8" t="s">
        <v>795</v>
      </c>
      <c r="D83" s="8" t="s">
        <v>796</v>
      </c>
      <c r="E83" s="31" t="s">
        <v>374</v>
      </c>
      <c r="F83" s="1" t="s">
        <v>915</v>
      </c>
      <c r="G83" s="36">
        <v>11897</v>
      </c>
      <c r="H83" s="239">
        <f>ROUND(G83/G81,3)</f>
        <v>0.61</v>
      </c>
      <c r="I83" s="36">
        <f>IF(ISNUMBER(G83),B83-G83,"")</f>
        <v>11342</v>
      </c>
      <c r="J83" s="367">
        <f>IF(ISNUMBER(I83),B83/G83-1,"")</f>
        <v>0.9533495839287216</v>
      </c>
    </row>
    <row r="84" spans="1:11" ht="15" customHeight="1">
      <c r="A84" s="59"/>
      <c r="B84" s="36"/>
      <c r="C84" s="8"/>
      <c r="D84" s="8"/>
      <c r="E84" s="31"/>
      <c r="F84" s="1"/>
      <c r="G84" s="36"/>
      <c r="H84" s="144"/>
      <c r="I84" s="36"/>
      <c r="J84" s="367"/>
    </row>
    <row r="85" spans="1:11" ht="15" customHeight="1">
      <c r="A85" s="64" t="s">
        <v>109</v>
      </c>
      <c r="B85" s="35" t="s">
        <v>5</v>
      </c>
      <c r="C85" s="24" t="s">
        <v>5</v>
      </c>
      <c r="D85" s="24" t="s">
        <v>5</v>
      </c>
      <c r="E85" s="33" t="s">
        <v>5</v>
      </c>
      <c r="F85" s="27" t="s">
        <v>916</v>
      </c>
      <c r="G85" s="35" t="s">
        <v>5</v>
      </c>
      <c r="H85" s="143" t="s">
        <v>5</v>
      </c>
      <c r="I85" s="36" t="str">
        <f t="shared" ref="I85:I92" si="6">IF(ISNUMBER(G85),B85-G85,"")</f>
        <v/>
      </c>
      <c r="J85" s="367" t="str">
        <f t="shared" ref="J85:J92" si="7">IF(ISNUMBER(I85),B85/G85-1,"")</f>
        <v/>
      </c>
      <c r="K85" s="23"/>
    </row>
    <row r="86" spans="1:11" ht="15" customHeight="1">
      <c r="A86" s="59" t="s">
        <v>1001</v>
      </c>
      <c r="B86" s="36">
        <v>40896</v>
      </c>
      <c r="C86" s="8" t="s">
        <v>792</v>
      </c>
      <c r="D86" s="9">
        <v>1</v>
      </c>
      <c r="E86" s="31" t="s">
        <v>6</v>
      </c>
      <c r="F86" s="1" t="s">
        <v>917</v>
      </c>
      <c r="G86" s="36">
        <v>19495</v>
      </c>
      <c r="H86" s="166" t="s">
        <v>1007</v>
      </c>
      <c r="I86" s="36">
        <f t="shared" si="6"/>
        <v>21401</v>
      </c>
      <c r="J86" s="367">
        <f t="shared" si="7"/>
        <v>1.0977686586304181</v>
      </c>
    </row>
    <row r="87" spans="1:11" ht="15" customHeight="1">
      <c r="A87" s="59" t="s">
        <v>918</v>
      </c>
      <c r="B87" s="36">
        <v>1341</v>
      </c>
      <c r="C87" s="8" t="s">
        <v>797</v>
      </c>
      <c r="D87" s="8" t="s">
        <v>161</v>
      </c>
      <c r="E87" s="31" t="s">
        <v>51</v>
      </c>
      <c r="F87" s="1" t="s">
        <v>918</v>
      </c>
      <c r="G87" s="36">
        <v>1677</v>
      </c>
      <c r="H87" s="144" t="s">
        <v>585</v>
      </c>
      <c r="I87" s="36">
        <f t="shared" si="6"/>
        <v>-336</v>
      </c>
      <c r="J87" s="367">
        <f t="shared" si="7"/>
        <v>-0.20035778175313057</v>
      </c>
    </row>
    <row r="88" spans="1:11" ht="15" customHeight="1">
      <c r="A88" s="59" t="s">
        <v>919</v>
      </c>
      <c r="B88" s="36">
        <v>11936</v>
      </c>
      <c r="C88" s="8" t="s">
        <v>798</v>
      </c>
      <c r="D88" s="8" t="s">
        <v>770</v>
      </c>
      <c r="E88" s="31" t="s">
        <v>663</v>
      </c>
      <c r="F88" s="1" t="s">
        <v>919</v>
      </c>
      <c r="G88" s="36">
        <v>6407</v>
      </c>
      <c r="H88" s="144" t="s">
        <v>961</v>
      </c>
      <c r="I88" s="36">
        <f t="shared" si="6"/>
        <v>5529</v>
      </c>
      <c r="J88" s="367">
        <f t="shared" si="7"/>
        <v>0.86296238489152488</v>
      </c>
    </row>
    <row r="89" spans="1:11" ht="15" customHeight="1">
      <c r="A89" s="59" t="s">
        <v>920</v>
      </c>
      <c r="B89" s="36">
        <v>1629</v>
      </c>
      <c r="C89" s="8" t="s">
        <v>799</v>
      </c>
      <c r="D89" s="8" t="s">
        <v>457</v>
      </c>
      <c r="E89" s="31" t="s">
        <v>272</v>
      </c>
      <c r="F89" s="1" t="s">
        <v>920</v>
      </c>
      <c r="G89" s="36">
        <v>1303</v>
      </c>
      <c r="H89" s="144" t="s">
        <v>113</v>
      </c>
      <c r="I89" s="36">
        <f t="shared" si="6"/>
        <v>326</v>
      </c>
      <c r="J89" s="367">
        <f t="shared" si="7"/>
        <v>0.25019186492709133</v>
      </c>
    </row>
    <row r="90" spans="1:11" ht="15" customHeight="1">
      <c r="A90" s="59" t="s">
        <v>921</v>
      </c>
      <c r="B90" s="36">
        <v>1419</v>
      </c>
      <c r="C90" s="8" t="s">
        <v>800</v>
      </c>
      <c r="D90" s="8" t="s">
        <v>691</v>
      </c>
      <c r="E90" s="31" t="s">
        <v>688</v>
      </c>
      <c r="F90" s="1" t="s">
        <v>921</v>
      </c>
      <c r="G90" s="36">
        <v>2068</v>
      </c>
      <c r="H90" s="144" t="s">
        <v>269</v>
      </c>
      <c r="I90" s="36">
        <f t="shared" si="6"/>
        <v>-649</v>
      </c>
      <c r="J90" s="367">
        <f t="shared" si="7"/>
        <v>-0.31382978723404253</v>
      </c>
    </row>
    <row r="91" spans="1:11" ht="15" customHeight="1">
      <c r="A91" s="59" t="s">
        <v>922</v>
      </c>
      <c r="B91" s="36">
        <v>24290</v>
      </c>
      <c r="C91" s="8" t="s">
        <v>801</v>
      </c>
      <c r="D91" s="8" t="s">
        <v>546</v>
      </c>
      <c r="E91" s="31" t="s">
        <v>412</v>
      </c>
      <c r="F91" s="1" t="s">
        <v>922</v>
      </c>
      <c r="G91" s="36">
        <v>7740</v>
      </c>
      <c r="H91" s="144" t="s">
        <v>547</v>
      </c>
      <c r="I91" s="36">
        <f t="shared" si="6"/>
        <v>16550</v>
      </c>
      <c r="J91" s="367">
        <f t="shared" si="7"/>
        <v>2.1382428940568476</v>
      </c>
    </row>
    <row r="92" spans="1:11" ht="15" customHeight="1" thickBot="1">
      <c r="A92" s="100" t="s">
        <v>923</v>
      </c>
      <c r="B92" s="315">
        <v>281</v>
      </c>
      <c r="C92" s="102" t="s">
        <v>540</v>
      </c>
      <c r="D92" s="102" t="s">
        <v>121</v>
      </c>
      <c r="E92" s="104" t="s">
        <v>48</v>
      </c>
      <c r="F92" s="105" t="s">
        <v>923</v>
      </c>
      <c r="G92" s="315">
        <v>300</v>
      </c>
      <c r="H92" s="264" t="s">
        <v>118</v>
      </c>
      <c r="I92" s="376">
        <f t="shared" si="6"/>
        <v>-19</v>
      </c>
      <c r="J92" s="368">
        <f t="shared" si="7"/>
        <v>-6.3333333333333353E-2</v>
      </c>
    </row>
    <row r="93" spans="1:11" ht="15" customHeight="1">
      <c r="A93" s="2"/>
      <c r="B93" s="19"/>
      <c r="C93" s="20"/>
      <c r="D93" s="20"/>
      <c r="E93" s="20"/>
      <c r="F93" s="2"/>
      <c r="G93" s="19"/>
      <c r="H93" s="20"/>
    </row>
    <row r="94" spans="1:11" s="395" customFormat="1" ht="15" customHeight="1">
      <c r="A94" s="393" t="s">
        <v>1104</v>
      </c>
      <c r="B94" s="393"/>
      <c r="C94" s="394"/>
      <c r="D94" s="394"/>
      <c r="E94" s="394"/>
      <c r="F94" s="393"/>
      <c r="G94" s="393"/>
      <c r="I94" s="396"/>
    </row>
    <row r="95" spans="1:11" s="395" customFormat="1" ht="15" customHeight="1">
      <c r="A95" s="397"/>
      <c r="B95" s="393"/>
      <c r="C95" s="394"/>
      <c r="D95" s="394"/>
      <c r="E95" s="394"/>
      <c r="F95" s="393"/>
      <c r="G95" s="393"/>
      <c r="I95" s="396"/>
    </row>
    <row r="96" spans="1:11" s="395" customFormat="1" ht="15" customHeight="1">
      <c r="A96" s="398" t="s">
        <v>1105</v>
      </c>
      <c r="B96" s="393"/>
      <c r="C96" s="394"/>
      <c r="D96" s="394"/>
      <c r="E96" s="394"/>
      <c r="F96" s="393"/>
      <c r="G96" s="393"/>
      <c r="I96" s="396"/>
    </row>
    <row r="97" spans="1:9" s="395" customFormat="1" ht="15" customHeight="1">
      <c r="A97" s="399" t="s">
        <v>1082</v>
      </c>
      <c r="B97" s="400"/>
      <c r="C97" s="400"/>
      <c r="D97" s="394"/>
      <c r="E97" s="394"/>
      <c r="F97" s="393"/>
      <c r="G97" s="393"/>
      <c r="I97" s="396"/>
    </row>
    <row r="98" spans="1:9" s="395" customFormat="1" ht="15" customHeight="1">
      <c r="A98" s="399" t="s">
        <v>1083</v>
      </c>
      <c r="B98" s="393"/>
      <c r="C98" s="394"/>
      <c r="D98" s="394"/>
      <c r="E98" s="394"/>
      <c r="I98" s="396"/>
    </row>
    <row r="99" spans="1:9" s="395" customFormat="1" ht="15" customHeight="1">
      <c r="A99" s="399" t="s">
        <v>1084</v>
      </c>
      <c r="B99" s="393"/>
      <c r="C99" s="394"/>
      <c r="D99" s="394"/>
      <c r="E99" s="394"/>
      <c r="I99" s="396"/>
    </row>
    <row r="100" spans="1:9" s="395" customFormat="1" ht="15" customHeight="1">
      <c r="I100" s="396"/>
    </row>
    <row r="101" spans="1:9" s="395" customFormat="1" ht="15" customHeight="1">
      <c r="A101" s="401" t="s">
        <v>1085</v>
      </c>
      <c r="I101" s="396"/>
    </row>
    <row r="102" spans="1:9" s="395" customFormat="1" ht="15" customHeight="1">
      <c r="A102" s="402" t="s">
        <v>1086</v>
      </c>
      <c r="I102" s="396"/>
    </row>
    <row r="103" spans="1:9" s="395" customFormat="1" ht="15" customHeight="1">
      <c r="A103" s="402" t="s">
        <v>1087</v>
      </c>
      <c r="I103" s="396"/>
    </row>
    <row r="104" spans="1:9" s="395" customFormat="1" ht="15" customHeight="1">
      <c r="A104" s="402" t="s">
        <v>1088</v>
      </c>
      <c r="I104" s="396"/>
    </row>
    <row r="105" spans="1:9" s="395" customFormat="1" ht="15" customHeight="1">
      <c r="A105" s="402" t="s">
        <v>1089</v>
      </c>
      <c r="I105" s="396"/>
    </row>
    <row r="106" spans="1:9" s="395" customFormat="1" ht="15" customHeight="1">
      <c r="A106" s="402" t="s">
        <v>1090</v>
      </c>
      <c r="I106" s="396"/>
    </row>
    <row r="107" spans="1:9" s="395" customFormat="1" ht="15" customHeight="1">
      <c r="A107" s="402" t="s">
        <v>1091</v>
      </c>
      <c r="I107" s="396"/>
    </row>
    <row r="108" spans="1:9" ht="15" customHeight="1">
      <c r="B108"/>
      <c r="C108"/>
      <c r="D108"/>
      <c r="E108"/>
      <c r="G108"/>
      <c r="H108"/>
    </row>
    <row r="109" spans="1:9" ht="15" customHeight="1">
      <c r="B109"/>
      <c r="C109"/>
      <c r="D109"/>
      <c r="E109"/>
      <c r="G109"/>
      <c r="H109"/>
    </row>
    <row r="110" spans="1:9" ht="15" customHeight="1">
      <c r="B110"/>
      <c r="C110"/>
      <c r="D110"/>
      <c r="E110"/>
      <c r="G110"/>
      <c r="H110"/>
    </row>
    <row r="111" spans="1:9">
      <c r="B111"/>
      <c r="C111"/>
      <c r="D111"/>
      <c r="E111"/>
      <c r="G111"/>
      <c r="H111"/>
    </row>
    <row r="112" spans="1:9" ht="15" customHeight="1">
      <c r="B112"/>
      <c r="C112"/>
      <c r="D112"/>
      <c r="E112"/>
      <c r="G112"/>
      <c r="H112"/>
    </row>
    <row r="113" spans="2:8" ht="15" customHeight="1">
      <c r="B113"/>
      <c r="C113"/>
      <c r="D113"/>
      <c r="E113"/>
      <c r="G113"/>
      <c r="H113"/>
    </row>
    <row r="114" spans="2:8">
      <c r="B114"/>
      <c r="C114"/>
      <c r="D114"/>
      <c r="E114"/>
      <c r="G114"/>
      <c r="H114"/>
    </row>
    <row r="115" spans="2:8" ht="15" customHeight="1">
      <c r="B115"/>
      <c r="C115"/>
      <c r="D115"/>
      <c r="E115"/>
      <c r="G115"/>
      <c r="H115"/>
    </row>
    <row r="116" spans="2:8" ht="15" customHeight="1">
      <c r="B116"/>
      <c r="C116"/>
      <c r="D116"/>
      <c r="E116"/>
      <c r="G116"/>
      <c r="H116"/>
    </row>
    <row r="117" spans="2:8" ht="15" customHeight="1">
      <c r="B117"/>
      <c r="C117"/>
      <c r="D117"/>
      <c r="E117"/>
      <c r="G117"/>
      <c r="H117"/>
    </row>
    <row r="118" spans="2:8" ht="15" customHeight="1">
      <c r="B118"/>
      <c r="C118"/>
      <c r="D118"/>
      <c r="E118"/>
      <c r="G118"/>
      <c r="H118"/>
    </row>
    <row r="119" spans="2:8" ht="15" customHeight="1">
      <c r="B119"/>
      <c r="C119"/>
      <c r="D119"/>
      <c r="E119"/>
      <c r="G119"/>
      <c r="H119"/>
    </row>
    <row r="120" spans="2:8" ht="15" customHeight="1">
      <c r="B120"/>
      <c r="C120"/>
      <c r="D120"/>
      <c r="E120"/>
      <c r="G120"/>
      <c r="H120"/>
    </row>
    <row r="121" spans="2:8" ht="15" customHeight="1">
      <c r="B121"/>
      <c r="C121"/>
      <c r="D121"/>
      <c r="E121"/>
      <c r="G121"/>
      <c r="H121"/>
    </row>
    <row r="122" spans="2:8" ht="15" customHeight="1">
      <c r="B122"/>
      <c r="C122"/>
      <c r="D122"/>
      <c r="E122"/>
      <c r="G122"/>
      <c r="H122"/>
    </row>
    <row r="123" spans="2:8" ht="15" customHeight="1">
      <c r="B123"/>
      <c r="C123"/>
      <c r="D123"/>
      <c r="E123"/>
      <c r="G123"/>
      <c r="H123"/>
    </row>
    <row r="124" spans="2:8" ht="15" customHeight="1">
      <c r="B124"/>
      <c r="C124"/>
      <c r="D124"/>
      <c r="E124"/>
      <c r="G124"/>
      <c r="H124"/>
    </row>
    <row r="125" spans="2:8" ht="15" customHeight="1">
      <c r="B125"/>
      <c r="C125"/>
      <c r="D125"/>
      <c r="E125"/>
      <c r="G125"/>
      <c r="H125"/>
    </row>
    <row r="126" spans="2:8">
      <c r="B126"/>
      <c r="C126"/>
      <c r="D126"/>
      <c r="E126"/>
      <c r="G126"/>
      <c r="H126"/>
    </row>
    <row r="127" spans="2:8" ht="15" customHeight="1">
      <c r="B127"/>
      <c r="C127"/>
      <c r="D127"/>
      <c r="E127"/>
      <c r="G127"/>
      <c r="H127"/>
    </row>
    <row r="128" spans="2:8" ht="15" customHeight="1">
      <c r="B128"/>
      <c r="C128"/>
      <c r="D128"/>
      <c r="E128"/>
      <c r="G128"/>
      <c r="H128"/>
    </row>
    <row r="129" spans="2:8" ht="15" customHeight="1">
      <c r="B129"/>
      <c r="C129"/>
      <c r="D129"/>
      <c r="E129"/>
      <c r="G129"/>
      <c r="H129"/>
    </row>
    <row r="130" spans="2:8" ht="15" customHeight="1">
      <c r="B130"/>
      <c r="C130"/>
      <c r="D130"/>
      <c r="E130"/>
      <c r="G130"/>
      <c r="H130"/>
    </row>
    <row r="131" spans="2:8" ht="15" customHeight="1">
      <c r="B131"/>
      <c r="C131"/>
      <c r="D131"/>
      <c r="E131"/>
      <c r="G131"/>
      <c r="H131"/>
    </row>
    <row r="132" spans="2:8" ht="15" customHeight="1">
      <c r="B132"/>
      <c r="C132"/>
      <c r="D132"/>
      <c r="E132"/>
      <c r="G132"/>
      <c r="H132"/>
    </row>
    <row r="133" spans="2:8" ht="15" customHeight="1">
      <c r="B133"/>
      <c r="C133"/>
      <c r="D133"/>
      <c r="E133"/>
      <c r="G133"/>
      <c r="H133"/>
    </row>
    <row r="134" spans="2:8">
      <c r="B134"/>
      <c r="C134"/>
      <c r="D134"/>
      <c r="E134"/>
      <c r="G134"/>
      <c r="H134"/>
    </row>
    <row r="135" spans="2:8">
      <c r="B135"/>
      <c r="C135"/>
      <c r="D135"/>
      <c r="E135"/>
      <c r="G135"/>
      <c r="H135"/>
    </row>
    <row r="136" spans="2:8">
      <c r="B136"/>
      <c r="C136"/>
      <c r="D136"/>
      <c r="E136"/>
      <c r="G136"/>
      <c r="H136"/>
    </row>
    <row r="137" spans="2:8">
      <c r="B137"/>
      <c r="C137"/>
      <c r="D137"/>
      <c r="E137"/>
      <c r="G137"/>
      <c r="H137"/>
    </row>
    <row r="138" spans="2:8" ht="15" customHeight="1">
      <c r="B138"/>
      <c r="C138"/>
      <c r="D138"/>
      <c r="E138"/>
      <c r="G138"/>
      <c r="H138"/>
    </row>
    <row r="139" spans="2:8" ht="15" customHeight="1">
      <c r="B139"/>
      <c r="C139"/>
      <c r="D139"/>
      <c r="E139"/>
      <c r="G139"/>
      <c r="H139"/>
    </row>
    <row r="140" spans="2:8" ht="15" customHeight="1">
      <c r="B140"/>
      <c r="C140"/>
      <c r="D140"/>
      <c r="E140"/>
      <c r="G140"/>
      <c r="H140"/>
    </row>
    <row r="141" spans="2:8" ht="15" customHeight="1">
      <c r="B141"/>
      <c r="C141"/>
      <c r="D141"/>
      <c r="E141"/>
      <c r="G141"/>
      <c r="H141"/>
    </row>
    <row r="142" spans="2:8" ht="15" customHeight="1">
      <c r="B142"/>
      <c r="C142"/>
      <c r="D142"/>
      <c r="E142"/>
      <c r="G142"/>
      <c r="H142"/>
    </row>
    <row r="143" spans="2:8" ht="15" customHeight="1">
      <c r="B143"/>
      <c r="C143"/>
      <c r="D143"/>
      <c r="E143"/>
      <c r="G143"/>
      <c r="H143"/>
    </row>
    <row r="144" spans="2:8" ht="15" customHeight="1">
      <c r="B144"/>
      <c r="C144"/>
      <c r="D144"/>
      <c r="E144"/>
      <c r="G144"/>
      <c r="H144"/>
    </row>
    <row r="145" spans="2:8" ht="15" customHeight="1">
      <c r="B145"/>
      <c r="C145"/>
      <c r="D145"/>
      <c r="E145"/>
      <c r="G145"/>
      <c r="H145"/>
    </row>
    <row r="146" spans="2:8" ht="15" customHeight="1">
      <c r="B146"/>
      <c r="C146"/>
      <c r="D146"/>
      <c r="E146"/>
      <c r="G146"/>
      <c r="H146"/>
    </row>
    <row r="147" spans="2:8" ht="15" customHeight="1">
      <c r="B147"/>
      <c r="C147"/>
      <c r="D147"/>
      <c r="E147"/>
      <c r="G147"/>
      <c r="H147"/>
    </row>
    <row r="148" spans="2:8" ht="15" customHeight="1">
      <c r="B148"/>
      <c r="C148"/>
      <c r="D148"/>
      <c r="E148"/>
      <c r="G148"/>
      <c r="H148"/>
    </row>
    <row r="149" spans="2:8" ht="15" customHeight="1">
      <c r="B149"/>
      <c r="C149"/>
      <c r="D149"/>
      <c r="E149"/>
      <c r="G149"/>
      <c r="H149"/>
    </row>
    <row r="150" spans="2:8" ht="15" customHeight="1">
      <c r="B150"/>
      <c r="C150"/>
      <c r="D150"/>
      <c r="E150"/>
      <c r="G150"/>
      <c r="H150"/>
    </row>
    <row r="151" spans="2:8" ht="15" customHeight="1">
      <c r="B151"/>
      <c r="C151"/>
      <c r="D151"/>
      <c r="E151"/>
      <c r="G151"/>
      <c r="H151"/>
    </row>
    <row r="152" spans="2:8" ht="15" customHeight="1">
      <c r="B152"/>
      <c r="C152"/>
      <c r="D152"/>
      <c r="E152"/>
      <c r="G152"/>
      <c r="H152"/>
    </row>
    <row r="153" spans="2:8" ht="15" customHeight="1">
      <c r="B153"/>
      <c r="C153"/>
      <c r="D153"/>
      <c r="E153"/>
      <c r="G153"/>
      <c r="H153"/>
    </row>
    <row r="154" spans="2:8" ht="15" customHeight="1">
      <c r="B154"/>
      <c r="C154"/>
      <c r="D154"/>
      <c r="E154"/>
      <c r="G154"/>
      <c r="H154"/>
    </row>
    <row r="155" spans="2:8" ht="15" customHeight="1">
      <c r="B155"/>
      <c r="C155"/>
      <c r="D155"/>
      <c r="E155"/>
      <c r="G155"/>
      <c r="H155"/>
    </row>
    <row r="156" spans="2:8">
      <c r="B156"/>
      <c r="C156"/>
      <c r="D156"/>
      <c r="E156"/>
      <c r="G156"/>
      <c r="H156"/>
    </row>
    <row r="157" spans="2:8">
      <c r="B157"/>
      <c r="C157"/>
      <c r="D157"/>
      <c r="E157"/>
      <c r="G157"/>
      <c r="H157"/>
    </row>
    <row r="158" spans="2:8">
      <c r="B158"/>
      <c r="C158"/>
      <c r="D158"/>
      <c r="E158"/>
      <c r="G158"/>
      <c r="H158"/>
    </row>
    <row r="159" spans="2:8">
      <c r="B159"/>
      <c r="C159"/>
      <c r="D159"/>
      <c r="E159"/>
      <c r="G159"/>
      <c r="H159"/>
    </row>
    <row r="160" spans="2:8">
      <c r="B160"/>
      <c r="C160"/>
      <c r="D160"/>
      <c r="E160"/>
      <c r="G160"/>
      <c r="H160"/>
    </row>
    <row r="161" spans="2:8" ht="15" customHeight="1">
      <c r="B161"/>
      <c r="C161"/>
      <c r="D161"/>
      <c r="E161"/>
      <c r="G161"/>
      <c r="H161"/>
    </row>
    <row r="162" spans="2:8" ht="15" customHeight="1">
      <c r="B162"/>
      <c r="C162"/>
      <c r="D162"/>
      <c r="E162"/>
      <c r="G162"/>
      <c r="H162"/>
    </row>
    <row r="163" spans="2:8">
      <c r="B163"/>
      <c r="C163"/>
      <c r="D163"/>
      <c r="E163"/>
      <c r="G163"/>
      <c r="H163"/>
    </row>
    <row r="164" spans="2:8">
      <c r="B164"/>
      <c r="C164"/>
      <c r="D164"/>
      <c r="E164"/>
      <c r="G164"/>
      <c r="H164"/>
    </row>
    <row r="165" spans="2:8" ht="15" customHeight="1">
      <c r="B165"/>
      <c r="C165"/>
      <c r="D165"/>
      <c r="E165"/>
      <c r="G165"/>
      <c r="H165"/>
    </row>
    <row r="166" spans="2:8">
      <c r="B166"/>
      <c r="C166"/>
      <c r="D166"/>
      <c r="E166"/>
      <c r="G166"/>
      <c r="H166"/>
    </row>
    <row r="167" spans="2:8">
      <c r="B167"/>
      <c r="C167"/>
      <c r="D167"/>
      <c r="E167"/>
      <c r="G167"/>
      <c r="H167"/>
    </row>
    <row r="168" spans="2:8" ht="15" customHeight="1">
      <c r="B168"/>
      <c r="C168"/>
      <c r="D168"/>
      <c r="E168"/>
      <c r="G168"/>
      <c r="H168"/>
    </row>
    <row r="169" spans="2:8" ht="15" customHeight="1">
      <c r="B169"/>
      <c r="C169"/>
      <c r="D169"/>
      <c r="E169"/>
      <c r="G169"/>
      <c r="H169"/>
    </row>
    <row r="170" spans="2:8">
      <c r="B170"/>
      <c r="C170"/>
      <c r="D170"/>
      <c r="E170"/>
      <c r="G170"/>
      <c r="H170"/>
    </row>
    <row r="171" spans="2:8" ht="15" customHeight="1">
      <c r="B171"/>
      <c r="C171"/>
      <c r="D171"/>
      <c r="E171"/>
      <c r="G171"/>
      <c r="H171"/>
    </row>
    <row r="172" spans="2:8">
      <c r="B172"/>
      <c r="C172"/>
      <c r="D172"/>
      <c r="E172"/>
      <c r="G172"/>
      <c r="H172"/>
    </row>
    <row r="173" spans="2:8" ht="15" customHeight="1">
      <c r="B173"/>
      <c r="C173"/>
      <c r="D173"/>
      <c r="E173"/>
      <c r="G173"/>
      <c r="H173"/>
    </row>
    <row r="174" spans="2:8">
      <c r="B174"/>
      <c r="C174"/>
      <c r="D174"/>
      <c r="E174"/>
      <c r="G174"/>
      <c r="H174"/>
    </row>
    <row r="175" spans="2:8">
      <c r="B175"/>
      <c r="C175"/>
      <c r="D175"/>
      <c r="E175"/>
      <c r="G175"/>
      <c r="H175"/>
    </row>
    <row r="176" spans="2:8" ht="15" customHeight="1">
      <c r="B176"/>
      <c r="C176"/>
      <c r="D176"/>
      <c r="E176"/>
      <c r="G176"/>
      <c r="H176"/>
    </row>
    <row r="177" spans="2:8">
      <c r="B177"/>
      <c r="C177"/>
      <c r="D177"/>
      <c r="E177"/>
      <c r="G177"/>
      <c r="H177"/>
    </row>
    <row r="178" spans="2:8">
      <c r="B178"/>
      <c r="C178"/>
      <c r="D178"/>
      <c r="E178"/>
      <c r="G178"/>
      <c r="H178"/>
    </row>
    <row r="179" spans="2:8" ht="15" customHeight="1">
      <c r="B179"/>
      <c r="C179"/>
      <c r="D179"/>
      <c r="E179"/>
      <c r="G179"/>
      <c r="H179"/>
    </row>
    <row r="180" spans="2:8">
      <c r="B180"/>
      <c r="C180"/>
      <c r="D180"/>
      <c r="E180"/>
      <c r="G180"/>
      <c r="H180"/>
    </row>
    <row r="181" spans="2:8" ht="15" customHeight="1">
      <c r="B181"/>
      <c r="C181"/>
      <c r="D181"/>
      <c r="E181"/>
      <c r="G181"/>
      <c r="H181"/>
    </row>
    <row r="182" spans="2:8">
      <c r="B182"/>
      <c r="C182"/>
      <c r="D182"/>
      <c r="E182"/>
      <c r="G182"/>
      <c r="H182"/>
    </row>
    <row r="183" spans="2:8">
      <c r="B183"/>
      <c r="C183"/>
      <c r="D183"/>
      <c r="E183"/>
      <c r="G183"/>
      <c r="H183"/>
    </row>
    <row r="184" spans="2:8">
      <c r="B184"/>
      <c r="C184"/>
      <c r="D184"/>
      <c r="E184"/>
      <c r="G184"/>
      <c r="H184"/>
    </row>
    <row r="185" spans="2:8">
      <c r="B185"/>
      <c r="C185"/>
      <c r="D185"/>
      <c r="E185"/>
      <c r="G185"/>
      <c r="H185"/>
    </row>
    <row r="186" spans="2:8">
      <c r="B186"/>
      <c r="C186"/>
      <c r="D186"/>
      <c r="E186"/>
      <c r="G186"/>
      <c r="H186"/>
    </row>
    <row r="187" spans="2:8">
      <c r="B187"/>
      <c r="C187"/>
      <c r="D187"/>
      <c r="E187"/>
      <c r="G187"/>
      <c r="H187"/>
    </row>
    <row r="188" spans="2:8">
      <c r="B188"/>
      <c r="C188"/>
      <c r="D188"/>
      <c r="E188"/>
      <c r="G188"/>
      <c r="H188"/>
    </row>
    <row r="189" spans="2:8">
      <c r="B189"/>
      <c r="C189"/>
      <c r="D189"/>
      <c r="E189"/>
      <c r="G189"/>
      <c r="H189"/>
    </row>
    <row r="190" spans="2:8">
      <c r="B190"/>
      <c r="C190"/>
      <c r="D190"/>
      <c r="E190"/>
      <c r="G190"/>
      <c r="H190"/>
    </row>
    <row r="191" spans="2:8">
      <c r="B191"/>
      <c r="C191"/>
      <c r="D191"/>
      <c r="E191"/>
      <c r="G191"/>
      <c r="H191"/>
    </row>
    <row r="192" spans="2:8">
      <c r="B192"/>
      <c r="C192"/>
      <c r="D192"/>
      <c r="E192"/>
      <c r="G192"/>
      <c r="H192"/>
    </row>
    <row r="193" spans="2:8">
      <c r="B193"/>
      <c r="C193"/>
      <c r="D193"/>
      <c r="E193"/>
      <c r="G193"/>
      <c r="H193"/>
    </row>
    <row r="194" spans="2:8">
      <c r="B194"/>
      <c r="C194"/>
      <c r="D194"/>
      <c r="E194"/>
      <c r="G194"/>
      <c r="H194"/>
    </row>
    <row r="195" spans="2:8">
      <c r="B195"/>
      <c r="C195"/>
      <c r="D195"/>
      <c r="E195"/>
      <c r="G195"/>
      <c r="H195"/>
    </row>
    <row r="196" spans="2:8">
      <c r="B196"/>
      <c r="C196"/>
      <c r="D196"/>
      <c r="E196"/>
      <c r="G196"/>
      <c r="H196"/>
    </row>
    <row r="197" spans="2:8">
      <c r="B197"/>
      <c r="C197"/>
      <c r="D197"/>
      <c r="E197"/>
      <c r="G197"/>
      <c r="H197"/>
    </row>
    <row r="198" spans="2:8">
      <c r="B198"/>
      <c r="C198"/>
      <c r="D198"/>
      <c r="E198"/>
      <c r="G198"/>
      <c r="H198"/>
    </row>
    <row r="199" spans="2:8">
      <c r="B199"/>
      <c r="C199"/>
      <c r="D199"/>
      <c r="E199"/>
      <c r="G199"/>
      <c r="H199"/>
    </row>
    <row r="200" spans="2:8">
      <c r="B200"/>
      <c r="C200"/>
      <c r="D200"/>
      <c r="E200"/>
      <c r="G200"/>
      <c r="H200"/>
    </row>
    <row r="201" spans="2:8">
      <c r="B201"/>
      <c r="C201"/>
      <c r="D201"/>
      <c r="E201"/>
      <c r="G201"/>
      <c r="H201"/>
    </row>
    <row r="202" spans="2:8">
      <c r="B202"/>
      <c r="C202"/>
      <c r="D202"/>
      <c r="E202"/>
      <c r="G202"/>
      <c r="H202"/>
    </row>
    <row r="203" spans="2:8">
      <c r="B203"/>
      <c r="C203"/>
      <c r="D203"/>
      <c r="E203"/>
      <c r="G203"/>
      <c r="H203"/>
    </row>
    <row r="204" spans="2:8">
      <c r="B204"/>
      <c r="C204"/>
      <c r="D204"/>
      <c r="E204"/>
      <c r="G204"/>
      <c r="H204"/>
    </row>
    <row r="205" spans="2:8">
      <c r="B205"/>
      <c r="C205"/>
      <c r="D205"/>
      <c r="E205"/>
      <c r="G205"/>
      <c r="H205"/>
    </row>
    <row r="206" spans="2:8">
      <c r="B206"/>
      <c r="C206"/>
      <c r="D206"/>
      <c r="E206"/>
      <c r="G206"/>
      <c r="H206"/>
    </row>
    <row r="207" spans="2:8">
      <c r="B207"/>
      <c r="C207"/>
      <c r="D207"/>
      <c r="E207"/>
      <c r="G207"/>
      <c r="H207"/>
    </row>
    <row r="208" spans="2:8">
      <c r="B208"/>
      <c r="C208"/>
      <c r="D208"/>
      <c r="E208"/>
      <c r="G208"/>
      <c r="H208"/>
    </row>
    <row r="209" spans="2:8">
      <c r="B209"/>
      <c r="C209"/>
      <c r="D209"/>
      <c r="E209"/>
      <c r="G209"/>
      <c r="H209"/>
    </row>
    <row r="210" spans="2:8">
      <c r="B210"/>
      <c r="C210"/>
      <c r="D210"/>
      <c r="E210"/>
      <c r="G210"/>
      <c r="H210"/>
    </row>
    <row r="211" spans="2:8">
      <c r="B211"/>
      <c r="C211"/>
      <c r="D211"/>
      <c r="E211"/>
      <c r="G211"/>
      <c r="H211"/>
    </row>
    <row r="212" spans="2:8">
      <c r="B212"/>
      <c r="C212"/>
      <c r="D212"/>
      <c r="E212"/>
      <c r="G212"/>
      <c r="H212"/>
    </row>
    <row r="213" spans="2:8">
      <c r="B213"/>
      <c r="C213"/>
      <c r="D213"/>
      <c r="E213"/>
      <c r="G213"/>
      <c r="H213"/>
    </row>
    <row r="214" spans="2:8">
      <c r="B214"/>
      <c r="C214"/>
      <c r="D214"/>
      <c r="E214"/>
      <c r="G214"/>
      <c r="H214"/>
    </row>
    <row r="215" spans="2:8">
      <c r="B215"/>
      <c r="C215"/>
      <c r="D215"/>
      <c r="E215"/>
      <c r="G215"/>
      <c r="H215"/>
    </row>
    <row r="216" spans="2:8">
      <c r="B216"/>
      <c r="C216"/>
      <c r="D216"/>
      <c r="E216"/>
      <c r="G216"/>
      <c r="H216"/>
    </row>
    <row r="217" spans="2:8">
      <c r="B217"/>
      <c r="C217"/>
      <c r="D217"/>
      <c r="E217"/>
      <c r="G217"/>
      <c r="H217"/>
    </row>
    <row r="218" spans="2:8">
      <c r="B218"/>
      <c r="C218"/>
      <c r="D218"/>
      <c r="E218"/>
      <c r="G218"/>
      <c r="H218"/>
    </row>
    <row r="219" spans="2:8">
      <c r="B219"/>
      <c r="C219"/>
      <c r="D219"/>
      <c r="E219"/>
      <c r="G219"/>
      <c r="H219"/>
    </row>
    <row r="220" spans="2:8">
      <c r="B220"/>
      <c r="C220"/>
      <c r="D220"/>
      <c r="E220"/>
      <c r="G220"/>
      <c r="H220"/>
    </row>
    <row r="221" spans="2:8">
      <c r="B221"/>
      <c r="C221"/>
      <c r="D221"/>
      <c r="E221"/>
      <c r="G221"/>
      <c r="H221"/>
    </row>
    <row r="222" spans="2:8">
      <c r="B222"/>
      <c r="C222"/>
      <c r="D222"/>
      <c r="E222"/>
      <c r="G222"/>
      <c r="H222"/>
    </row>
    <row r="223" spans="2:8">
      <c r="B223"/>
      <c r="C223"/>
      <c r="D223"/>
      <c r="E223"/>
      <c r="G223"/>
      <c r="H223"/>
    </row>
    <row r="224" spans="2:8">
      <c r="B224"/>
      <c r="C224"/>
      <c r="D224"/>
      <c r="E224"/>
      <c r="G224"/>
      <c r="H224"/>
    </row>
    <row r="225" spans="2:8">
      <c r="B225"/>
      <c r="C225"/>
      <c r="D225"/>
      <c r="E225"/>
      <c r="G225"/>
      <c r="H225"/>
    </row>
    <row r="226" spans="2:8">
      <c r="B226"/>
      <c r="C226"/>
      <c r="D226"/>
      <c r="E226"/>
      <c r="G226"/>
      <c r="H226"/>
    </row>
    <row r="227" spans="2:8">
      <c r="B227"/>
      <c r="C227"/>
      <c r="D227"/>
      <c r="E227"/>
      <c r="G227"/>
      <c r="H227"/>
    </row>
    <row r="228" spans="2:8">
      <c r="B228"/>
      <c r="C228"/>
      <c r="D228"/>
      <c r="E228"/>
      <c r="G228"/>
      <c r="H228"/>
    </row>
    <row r="229" spans="2:8">
      <c r="B229"/>
      <c r="C229"/>
      <c r="D229"/>
      <c r="E229"/>
      <c r="G229"/>
      <c r="H229"/>
    </row>
    <row r="230" spans="2:8">
      <c r="B230"/>
      <c r="C230"/>
      <c r="D230"/>
      <c r="E230"/>
      <c r="G230"/>
      <c r="H230"/>
    </row>
    <row r="231" spans="2:8">
      <c r="B231"/>
      <c r="C231"/>
      <c r="D231"/>
      <c r="E231"/>
      <c r="G231"/>
      <c r="H231"/>
    </row>
    <row r="232" spans="2:8">
      <c r="B232"/>
      <c r="C232"/>
      <c r="D232"/>
      <c r="E232"/>
      <c r="G232"/>
      <c r="H232"/>
    </row>
    <row r="233" spans="2:8">
      <c r="B233"/>
      <c r="C233"/>
      <c r="D233"/>
      <c r="E233"/>
      <c r="G233"/>
      <c r="H233"/>
    </row>
    <row r="234" spans="2:8">
      <c r="B234"/>
      <c r="C234"/>
      <c r="D234"/>
      <c r="E234"/>
      <c r="G234"/>
      <c r="H234"/>
    </row>
    <row r="235" spans="2:8">
      <c r="B235"/>
      <c r="C235"/>
      <c r="D235"/>
      <c r="E235"/>
      <c r="G235"/>
      <c r="H235"/>
    </row>
    <row r="236" spans="2:8">
      <c r="B236"/>
      <c r="C236"/>
      <c r="D236"/>
      <c r="E236"/>
      <c r="G236"/>
      <c r="H236"/>
    </row>
    <row r="237" spans="2:8">
      <c r="B237"/>
      <c r="C237"/>
      <c r="D237"/>
      <c r="E237"/>
      <c r="G237"/>
      <c r="H237"/>
    </row>
    <row r="238" spans="2:8">
      <c r="B238"/>
      <c r="C238"/>
      <c r="D238"/>
      <c r="E238"/>
      <c r="G238"/>
      <c r="H238"/>
    </row>
    <row r="239" spans="2:8">
      <c r="B239"/>
      <c r="C239"/>
      <c r="D239"/>
      <c r="E239"/>
      <c r="G239"/>
      <c r="H239"/>
    </row>
    <row r="240" spans="2:8">
      <c r="B240"/>
      <c r="C240"/>
      <c r="D240"/>
      <c r="E240"/>
      <c r="G240"/>
      <c r="H240"/>
    </row>
    <row r="241" spans="2:8">
      <c r="B241"/>
      <c r="C241"/>
      <c r="D241"/>
      <c r="E241"/>
      <c r="G241"/>
      <c r="H241"/>
    </row>
    <row r="242" spans="2:8">
      <c r="B242"/>
      <c r="C242"/>
      <c r="D242"/>
      <c r="E242"/>
      <c r="G242"/>
      <c r="H242"/>
    </row>
    <row r="243" spans="2:8">
      <c r="B243"/>
      <c r="C243"/>
      <c r="D243"/>
      <c r="E243"/>
      <c r="G243"/>
      <c r="H243"/>
    </row>
    <row r="244" spans="2:8">
      <c r="B244"/>
      <c r="C244"/>
      <c r="D244"/>
      <c r="E244"/>
      <c r="G244"/>
      <c r="H244"/>
    </row>
    <row r="245" spans="2:8">
      <c r="B245"/>
      <c r="C245"/>
      <c r="D245"/>
      <c r="E245"/>
      <c r="G245"/>
      <c r="H245"/>
    </row>
    <row r="246" spans="2:8">
      <c r="B246"/>
      <c r="C246"/>
      <c r="D246"/>
      <c r="E246"/>
      <c r="G246"/>
      <c r="H246"/>
    </row>
    <row r="247" spans="2:8">
      <c r="B247"/>
      <c r="C247"/>
      <c r="D247"/>
      <c r="E247"/>
      <c r="G247"/>
      <c r="H247"/>
    </row>
    <row r="248" spans="2:8">
      <c r="B248"/>
      <c r="C248"/>
      <c r="D248"/>
      <c r="E248"/>
      <c r="G248"/>
      <c r="H248"/>
    </row>
    <row r="249" spans="2:8">
      <c r="B249"/>
      <c r="C249"/>
      <c r="D249"/>
      <c r="E249"/>
      <c r="G249"/>
      <c r="H249"/>
    </row>
    <row r="250" spans="2:8">
      <c r="B250"/>
      <c r="C250"/>
      <c r="D250"/>
      <c r="E250"/>
      <c r="G250"/>
      <c r="H250"/>
    </row>
    <row r="251" spans="2:8">
      <c r="B251"/>
      <c r="C251"/>
      <c r="D251"/>
      <c r="E251"/>
      <c r="G251"/>
      <c r="H251"/>
    </row>
    <row r="252" spans="2:8">
      <c r="B252"/>
      <c r="C252"/>
      <c r="D252"/>
      <c r="E252"/>
      <c r="G252"/>
      <c r="H252"/>
    </row>
    <row r="253" spans="2:8">
      <c r="B253"/>
      <c r="C253"/>
      <c r="D253"/>
      <c r="E253"/>
      <c r="G253"/>
      <c r="H253"/>
    </row>
    <row r="254" spans="2:8">
      <c r="B254"/>
      <c r="C254"/>
      <c r="D254"/>
      <c r="E254"/>
      <c r="G254"/>
      <c r="H254"/>
    </row>
    <row r="255" spans="2:8">
      <c r="B255"/>
      <c r="C255"/>
      <c r="D255"/>
      <c r="E255"/>
      <c r="G255"/>
      <c r="H255"/>
    </row>
    <row r="256" spans="2:8">
      <c r="B256"/>
      <c r="C256"/>
      <c r="D256"/>
      <c r="E256"/>
      <c r="G256"/>
      <c r="H256"/>
    </row>
    <row r="257" spans="2:8">
      <c r="B257"/>
      <c r="C257"/>
      <c r="D257"/>
      <c r="E257"/>
      <c r="G257"/>
      <c r="H257"/>
    </row>
    <row r="258" spans="2:8">
      <c r="B258"/>
      <c r="C258"/>
      <c r="D258"/>
      <c r="E258"/>
      <c r="G258"/>
      <c r="H258"/>
    </row>
    <row r="259" spans="2:8">
      <c r="B259"/>
      <c r="C259"/>
      <c r="D259"/>
      <c r="E259"/>
      <c r="G259"/>
      <c r="H259"/>
    </row>
    <row r="260" spans="2:8">
      <c r="B260"/>
      <c r="C260"/>
      <c r="D260"/>
      <c r="E260"/>
      <c r="G260"/>
      <c r="H260"/>
    </row>
    <row r="261" spans="2:8">
      <c r="B261"/>
      <c r="C261"/>
      <c r="D261"/>
      <c r="E261"/>
      <c r="G261"/>
      <c r="H261"/>
    </row>
    <row r="262" spans="2:8">
      <c r="B262"/>
      <c r="C262"/>
      <c r="D262"/>
      <c r="E262"/>
      <c r="G262"/>
      <c r="H262"/>
    </row>
    <row r="263" spans="2:8">
      <c r="B263"/>
      <c r="C263"/>
      <c r="D263"/>
      <c r="E263"/>
      <c r="G263"/>
      <c r="H263"/>
    </row>
    <row r="264" spans="2:8">
      <c r="B264"/>
      <c r="C264"/>
      <c r="D264"/>
      <c r="E264"/>
      <c r="G264"/>
      <c r="H264"/>
    </row>
    <row r="265" spans="2:8">
      <c r="B265"/>
      <c r="C265"/>
      <c r="D265"/>
      <c r="E265"/>
      <c r="G265"/>
      <c r="H265"/>
    </row>
    <row r="266" spans="2:8">
      <c r="B266"/>
      <c r="C266"/>
      <c r="D266"/>
      <c r="E266"/>
      <c r="G266"/>
      <c r="H266"/>
    </row>
    <row r="267" spans="2:8">
      <c r="B267"/>
      <c r="C267"/>
      <c r="D267"/>
      <c r="E267"/>
      <c r="G267"/>
      <c r="H267"/>
    </row>
    <row r="268" spans="2:8">
      <c r="B268"/>
      <c r="C268"/>
      <c r="D268"/>
      <c r="E268"/>
      <c r="G268"/>
      <c r="H268"/>
    </row>
    <row r="269" spans="2:8">
      <c r="B269"/>
      <c r="C269"/>
      <c r="D269"/>
      <c r="E269"/>
      <c r="G269"/>
      <c r="H269"/>
    </row>
    <row r="270" spans="2:8">
      <c r="B270"/>
      <c r="C270"/>
      <c r="D270"/>
      <c r="E270"/>
      <c r="G270"/>
      <c r="H270"/>
    </row>
    <row r="271" spans="2:8">
      <c r="B271"/>
      <c r="C271"/>
      <c r="D271"/>
      <c r="E271"/>
      <c r="G271"/>
      <c r="H271"/>
    </row>
    <row r="272" spans="2:8">
      <c r="B272"/>
      <c r="C272"/>
      <c r="D272"/>
      <c r="E272"/>
      <c r="G272"/>
      <c r="H272"/>
    </row>
    <row r="273" spans="2:8">
      <c r="B273"/>
      <c r="C273"/>
      <c r="D273"/>
      <c r="E273"/>
      <c r="G273"/>
      <c r="H273"/>
    </row>
    <row r="274" spans="2:8">
      <c r="B274"/>
      <c r="C274"/>
      <c r="D274"/>
      <c r="E274"/>
      <c r="G274"/>
      <c r="H274"/>
    </row>
    <row r="275" spans="2:8">
      <c r="B275"/>
      <c r="C275"/>
      <c r="D275"/>
      <c r="E275"/>
      <c r="G275"/>
      <c r="H275"/>
    </row>
    <row r="276" spans="2:8">
      <c r="B276"/>
      <c r="C276"/>
      <c r="D276"/>
      <c r="E276"/>
      <c r="G276"/>
      <c r="H276"/>
    </row>
    <row r="277" spans="2:8">
      <c r="B277"/>
      <c r="C277"/>
      <c r="D277"/>
      <c r="E277"/>
      <c r="G277"/>
      <c r="H277"/>
    </row>
    <row r="278" spans="2:8">
      <c r="B278"/>
      <c r="C278"/>
      <c r="D278"/>
      <c r="E278"/>
      <c r="G278"/>
      <c r="H278"/>
    </row>
    <row r="279" spans="2:8">
      <c r="B279"/>
      <c r="C279"/>
      <c r="D279"/>
      <c r="E279"/>
      <c r="G279"/>
      <c r="H279"/>
    </row>
    <row r="280" spans="2:8">
      <c r="B280"/>
      <c r="C280"/>
      <c r="D280"/>
      <c r="E280"/>
      <c r="G280"/>
      <c r="H280"/>
    </row>
    <row r="281" spans="2:8">
      <c r="B281"/>
      <c r="C281"/>
      <c r="D281"/>
      <c r="E281"/>
      <c r="G281"/>
      <c r="H281"/>
    </row>
    <row r="282" spans="2:8">
      <c r="B282"/>
      <c r="C282"/>
      <c r="D282"/>
      <c r="E282"/>
      <c r="G282"/>
      <c r="H282"/>
    </row>
    <row r="283" spans="2:8">
      <c r="B283"/>
      <c r="C283"/>
      <c r="D283"/>
      <c r="E283"/>
      <c r="G283"/>
      <c r="H283"/>
    </row>
    <row r="284" spans="2:8">
      <c r="B284"/>
      <c r="C284"/>
      <c r="D284"/>
      <c r="E284"/>
      <c r="G284"/>
      <c r="H284"/>
    </row>
    <row r="285" spans="2:8">
      <c r="B285"/>
      <c r="C285"/>
      <c r="D285"/>
      <c r="E285"/>
      <c r="G285"/>
      <c r="H285"/>
    </row>
    <row r="286" spans="2:8">
      <c r="B286"/>
      <c r="C286"/>
      <c r="D286"/>
      <c r="E286"/>
      <c r="G286"/>
      <c r="H286"/>
    </row>
    <row r="287" spans="2:8">
      <c r="B287"/>
      <c r="C287"/>
      <c r="D287"/>
      <c r="E287"/>
      <c r="G287"/>
      <c r="H287"/>
    </row>
    <row r="288" spans="2:8">
      <c r="B288"/>
      <c r="C288"/>
      <c r="D288"/>
      <c r="E288"/>
      <c r="G288"/>
      <c r="H288"/>
    </row>
    <row r="289" spans="2:8">
      <c r="B289"/>
      <c r="C289"/>
      <c r="D289"/>
      <c r="E289"/>
      <c r="G289"/>
      <c r="H289"/>
    </row>
    <row r="290" spans="2:8">
      <c r="B290"/>
      <c r="C290"/>
      <c r="D290"/>
      <c r="E290"/>
      <c r="G290"/>
      <c r="H290"/>
    </row>
    <row r="291" spans="2:8">
      <c r="B291"/>
      <c r="C291"/>
      <c r="D291"/>
      <c r="E291"/>
      <c r="G291"/>
      <c r="H291"/>
    </row>
    <row r="292" spans="2:8">
      <c r="B292"/>
      <c r="C292"/>
      <c r="D292"/>
      <c r="E292"/>
      <c r="G292"/>
      <c r="H292"/>
    </row>
    <row r="293" spans="2:8">
      <c r="B293"/>
      <c r="C293"/>
      <c r="D293"/>
      <c r="E293"/>
      <c r="G293"/>
      <c r="H293"/>
    </row>
    <row r="294" spans="2:8">
      <c r="B294"/>
      <c r="C294"/>
      <c r="D294"/>
      <c r="E294"/>
      <c r="G294"/>
      <c r="H294"/>
    </row>
    <row r="295" spans="2:8">
      <c r="B295"/>
      <c r="C295"/>
      <c r="D295"/>
      <c r="E295"/>
      <c r="G295"/>
      <c r="H295"/>
    </row>
    <row r="296" spans="2:8">
      <c r="B296"/>
      <c r="C296"/>
      <c r="D296"/>
      <c r="E296"/>
      <c r="G296"/>
      <c r="H296"/>
    </row>
  </sheetData>
  <mergeCells count="5">
    <mergeCell ref="I3:J3"/>
    <mergeCell ref="B3:E3"/>
    <mergeCell ref="G3:H3"/>
    <mergeCell ref="A3:A4"/>
    <mergeCell ref="G64:J64"/>
  </mergeCells>
  <printOptions horizontalCentered="1"/>
  <pageMargins left="0.2" right="0.2" top="0.2" bottom="0.5" header="0.3" footer="0.3"/>
  <pageSetup scale="80" orientation="landscape" r:id="rId1"/>
  <rowBreaks count="2" manualBreakCount="2">
    <brk id="39" max="9" man="1"/>
    <brk id="7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About the Data</vt:lpstr>
      <vt:lpstr>TotalPop</vt:lpstr>
      <vt:lpstr>Hispanic</vt:lpstr>
      <vt:lpstr>White</vt:lpstr>
      <vt:lpstr>Black</vt:lpstr>
      <vt:lpstr>American Indian</vt:lpstr>
      <vt:lpstr>Asian</vt:lpstr>
      <vt:lpstr>Hawaiian</vt:lpstr>
      <vt:lpstr>Other Race</vt:lpstr>
      <vt:lpstr>Two or More Races</vt:lpstr>
      <vt:lpstr>'American Indian'!Print_Area</vt:lpstr>
      <vt:lpstr>Asian!Print_Area</vt:lpstr>
      <vt:lpstr>Black!Print_Area</vt:lpstr>
      <vt:lpstr>Hawaiian!Print_Area</vt:lpstr>
      <vt:lpstr>Hispanic!Print_Area</vt:lpstr>
      <vt:lpstr>'Other Race'!Print_Area</vt:lpstr>
      <vt:lpstr>TotalPop!Print_Area</vt:lpstr>
      <vt:lpstr>'Two or More Races'!Print_Area</vt:lpstr>
      <vt:lpstr>White!Print_Area</vt:lpstr>
      <vt:lpstr>'American Indian'!Print_Titles</vt:lpstr>
      <vt:lpstr>Asian!Print_Titles</vt:lpstr>
      <vt:lpstr>Black!Print_Titles</vt:lpstr>
      <vt:lpstr>Hawaiian!Print_Titles</vt:lpstr>
      <vt:lpstr>Hispanic!Print_Titles</vt:lpstr>
      <vt:lpstr>'Other Race'!Print_Titles</vt:lpstr>
      <vt:lpstr>TotalPop!Print_Titles</vt:lpstr>
      <vt:lpstr>'Two or More Races'!Print_Titles</vt:lpstr>
      <vt:lpstr>White!Print_Titles</vt:lpstr>
    </vt:vector>
  </TitlesOfParts>
  <Company>Department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Buttle</dc:creator>
  <cp:lastModifiedBy>Turak, Robert</cp:lastModifiedBy>
  <cp:lastPrinted>2012-06-06T15:38:14Z</cp:lastPrinted>
  <dcterms:created xsi:type="dcterms:W3CDTF">2012-05-22T22:24:17Z</dcterms:created>
  <dcterms:modified xsi:type="dcterms:W3CDTF">2021-10-07T22:58:35Z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